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esktop\"/>
    </mc:Choice>
  </mc:AlternateContent>
  <xr:revisionPtr revIDLastSave="0" documentId="13_ncr:1_{23E88248-D3FD-4FD5-8D84-5FF6E5BC381B}" xr6:coauthVersionLast="43" xr6:coauthVersionMax="43" xr10:uidLastSave="{00000000-0000-0000-0000-000000000000}"/>
  <bookViews>
    <workbookView xWindow="-120" yWindow="-120" windowWidth="29040" windowHeight="15840" xr2:uid="{7EFBD308-028F-4373-966B-D89BB8EFA349}"/>
  </bookViews>
  <sheets>
    <sheet name="unlock code g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07" i="1" l="1"/>
  <c r="BU107" i="1"/>
  <c r="BW106" i="1"/>
  <c r="BU106" i="1"/>
  <c r="BW105" i="1"/>
  <c r="BU105" i="1"/>
  <c r="BW104" i="1"/>
  <c r="BU104" i="1"/>
  <c r="BW103" i="1"/>
  <c r="BU103" i="1"/>
  <c r="BW102" i="1"/>
  <c r="BU102" i="1"/>
  <c r="BW101" i="1"/>
  <c r="BU101" i="1"/>
  <c r="BW100" i="1"/>
  <c r="BU100" i="1"/>
  <c r="BW99" i="1"/>
  <c r="BU99" i="1"/>
  <c r="BW98" i="1"/>
  <c r="BU98" i="1"/>
  <c r="BW97" i="1"/>
  <c r="BU97" i="1"/>
  <c r="BW96" i="1"/>
  <c r="BU96" i="1"/>
  <c r="BW95" i="1"/>
  <c r="BU95" i="1"/>
  <c r="BW94" i="1"/>
  <c r="BU94" i="1"/>
  <c r="BW93" i="1"/>
  <c r="BU93" i="1"/>
  <c r="BW92" i="1"/>
  <c r="BU92" i="1"/>
  <c r="BW91" i="1"/>
  <c r="BU91" i="1"/>
  <c r="BW90" i="1"/>
  <c r="BU90" i="1"/>
  <c r="BW89" i="1"/>
  <c r="BU89" i="1"/>
  <c r="BW88" i="1"/>
  <c r="BU88" i="1"/>
  <c r="BW87" i="1"/>
  <c r="BU87" i="1"/>
  <c r="BW86" i="1"/>
  <c r="BU86" i="1"/>
  <c r="BW85" i="1"/>
  <c r="BU85" i="1"/>
  <c r="BW84" i="1"/>
  <c r="BU84" i="1"/>
  <c r="BW83" i="1"/>
  <c r="BU83" i="1"/>
  <c r="BW82" i="1"/>
  <c r="BU82" i="1"/>
  <c r="BW81" i="1"/>
  <c r="BU81" i="1"/>
  <c r="BW80" i="1"/>
  <c r="BU80" i="1"/>
  <c r="BW79" i="1"/>
  <c r="BU79" i="1"/>
  <c r="BW78" i="1"/>
  <c r="BU78" i="1"/>
  <c r="BW77" i="1"/>
  <c r="BU77" i="1"/>
  <c r="BW76" i="1"/>
  <c r="BU76" i="1"/>
  <c r="BW75" i="1"/>
  <c r="BU75" i="1"/>
  <c r="BW74" i="1"/>
  <c r="BU74" i="1"/>
  <c r="BW73" i="1"/>
  <c r="BU73" i="1"/>
  <c r="BW72" i="1"/>
  <c r="BU72" i="1"/>
  <c r="BW71" i="1"/>
  <c r="BU71" i="1"/>
  <c r="BW70" i="1"/>
  <c r="BU70" i="1"/>
  <c r="BW69" i="1"/>
  <c r="BU69" i="1"/>
  <c r="BW68" i="1"/>
  <c r="BU68" i="1"/>
  <c r="BW67" i="1"/>
  <c r="BU67" i="1"/>
  <c r="BW66" i="1"/>
  <c r="BU66" i="1"/>
  <c r="BW65" i="1"/>
  <c r="BU65" i="1"/>
  <c r="BW64" i="1"/>
  <c r="BU64" i="1"/>
  <c r="BW63" i="1"/>
  <c r="BU63" i="1"/>
  <c r="BW62" i="1"/>
  <c r="BU62" i="1"/>
  <c r="BW61" i="1"/>
  <c r="BU61" i="1"/>
  <c r="BW60" i="1"/>
  <c r="BU60" i="1"/>
  <c r="BW59" i="1"/>
  <c r="BU59" i="1"/>
  <c r="BW58" i="1"/>
  <c r="BU58" i="1"/>
  <c r="BW57" i="1"/>
  <c r="BU57" i="1"/>
  <c r="BW56" i="1"/>
  <c r="BU56" i="1"/>
  <c r="BW55" i="1"/>
  <c r="BU55" i="1"/>
  <c r="BW54" i="1"/>
  <c r="BU54" i="1"/>
  <c r="BW53" i="1"/>
  <c r="BU53" i="1"/>
  <c r="BW52" i="1"/>
  <c r="BU52" i="1"/>
  <c r="BW51" i="1"/>
  <c r="BU51" i="1"/>
  <c r="BW50" i="1"/>
  <c r="BU50" i="1"/>
  <c r="BW49" i="1"/>
  <c r="BU49" i="1"/>
  <c r="BW48" i="1"/>
  <c r="BU48" i="1"/>
  <c r="BW47" i="1"/>
  <c r="BU47" i="1"/>
  <c r="BW46" i="1"/>
  <c r="BU46" i="1"/>
  <c r="BZ45" i="1"/>
  <c r="BZ46" i="1" s="1"/>
  <c r="BZ47" i="1" s="1"/>
  <c r="BZ48" i="1" s="1"/>
  <c r="BZ49" i="1" s="1"/>
  <c r="BZ50" i="1" s="1"/>
  <c r="BZ51" i="1" s="1"/>
  <c r="BZ52" i="1" s="1"/>
  <c r="BZ53" i="1" s="1"/>
  <c r="BZ54" i="1" s="1"/>
  <c r="BZ55" i="1" s="1"/>
  <c r="BZ56" i="1" s="1"/>
  <c r="BZ57" i="1" s="1"/>
  <c r="BZ58" i="1" s="1"/>
  <c r="BZ59" i="1" s="1"/>
  <c r="BZ60" i="1" s="1"/>
  <c r="BZ61" i="1" s="1"/>
  <c r="BZ62" i="1" s="1"/>
  <c r="BZ63" i="1" s="1"/>
  <c r="BZ64" i="1" s="1"/>
  <c r="BZ65" i="1" s="1"/>
  <c r="BZ66" i="1" s="1"/>
  <c r="BZ67" i="1" s="1"/>
  <c r="BZ68" i="1" s="1"/>
  <c r="BZ69" i="1" s="1"/>
  <c r="BZ70" i="1" s="1"/>
  <c r="BZ71" i="1" s="1"/>
  <c r="BZ72" i="1" s="1"/>
  <c r="BZ73" i="1" s="1"/>
  <c r="BZ74" i="1" s="1"/>
  <c r="BZ75" i="1" s="1"/>
  <c r="BZ76" i="1" s="1"/>
  <c r="BZ77" i="1" s="1"/>
  <c r="BZ78" i="1" s="1"/>
  <c r="BZ79" i="1" s="1"/>
  <c r="BZ80" i="1" s="1"/>
  <c r="BZ81" i="1" s="1"/>
  <c r="BZ82" i="1" s="1"/>
  <c r="BZ83" i="1" s="1"/>
  <c r="BZ84" i="1" s="1"/>
  <c r="BZ85" i="1" s="1"/>
  <c r="BZ86" i="1" s="1"/>
  <c r="BZ87" i="1" s="1"/>
  <c r="BZ88" i="1" s="1"/>
  <c r="BZ89" i="1" s="1"/>
  <c r="BZ90" i="1" s="1"/>
  <c r="BZ91" i="1" s="1"/>
  <c r="BZ92" i="1" s="1"/>
  <c r="BZ93" i="1" s="1"/>
  <c r="BZ94" i="1" s="1"/>
  <c r="BZ95" i="1" s="1"/>
  <c r="BZ96" i="1" s="1"/>
  <c r="BZ97" i="1" s="1"/>
  <c r="BZ98" i="1" s="1"/>
  <c r="BZ99" i="1" s="1"/>
  <c r="BZ100" i="1" s="1"/>
  <c r="BZ101" i="1" s="1"/>
  <c r="BZ102" i="1" s="1"/>
  <c r="BZ103" i="1" s="1"/>
  <c r="BZ104" i="1" s="1"/>
  <c r="BW45" i="1"/>
  <c r="BU45" i="1"/>
  <c r="BW44" i="1"/>
  <c r="BU44" i="1"/>
  <c r="BW43" i="1"/>
  <c r="BU43" i="1"/>
  <c r="BW42" i="1"/>
  <c r="BU42" i="1"/>
  <c r="BW41" i="1"/>
  <c r="BU41" i="1"/>
  <c r="BW40" i="1"/>
  <c r="BU40" i="1"/>
  <c r="BW39" i="1"/>
  <c r="BU39" i="1"/>
  <c r="BW38" i="1"/>
  <c r="BU38" i="1"/>
  <c r="BW37" i="1"/>
  <c r="BU37" i="1"/>
  <c r="BW36" i="1"/>
  <c r="BU36" i="1"/>
  <c r="BW35" i="1"/>
  <c r="BU35" i="1"/>
  <c r="BW34" i="1"/>
  <c r="BU34" i="1"/>
  <c r="BW33" i="1"/>
  <c r="BU33" i="1"/>
  <c r="BW32" i="1"/>
  <c r="BU32" i="1"/>
  <c r="BW31" i="1"/>
  <c r="BU31" i="1"/>
  <c r="BW30" i="1"/>
  <c r="BU30" i="1"/>
  <c r="BW29" i="1"/>
  <c r="BU29" i="1"/>
  <c r="BW28" i="1"/>
  <c r="BU28" i="1"/>
  <c r="BW27" i="1"/>
  <c r="BU27" i="1"/>
  <c r="BW26" i="1"/>
  <c r="BU26" i="1"/>
  <c r="BW25" i="1"/>
  <c r="BU25" i="1"/>
  <c r="BW24" i="1"/>
  <c r="BU24" i="1"/>
  <c r="BW23" i="1"/>
  <c r="BU23" i="1"/>
  <c r="BW22" i="1"/>
  <c r="BU22" i="1"/>
  <c r="BW21" i="1"/>
  <c r="BU21" i="1"/>
  <c r="BW20" i="1"/>
  <c r="BU20" i="1"/>
  <c r="BW19" i="1"/>
  <c r="BU19" i="1"/>
  <c r="BW18" i="1"/>
  <c r="BU18" i="1"/>
  <c r="BW17" i="1"/>
  <c r="BU17" i="1"/>
  <c r="BW16" i="1"/>
  <c r="BU16" i="1"/>
  <c r="BW15" i="1"/>
  <c r="BU15" i="1"/>
  <c r="BW14" i="1"/>
  <c r="BU14" i="1"/>
  <c r="BW13" i="1"/>
  <c r="BU13" i="1"/>
  <c r="BW12" i="1"/>
  <c r="BU12" i="1"/>
  <c r="BW11" i="1"/>
  <c r="BU11" i="1"/>
  <c r="BW10" i="1"/>
  <c r="BU10" i="1"/>
  <c r="BW9" i="1"/>
  <c r="BU9" i="1"/>
  <c r="BT9" i="1"/>
  <c r="BT10" i="1" s="1"/>
  <c r="BT11" i="1" s="1"/>
  <c r="BT12" i="1" s="1"/>
  <c r="BT13" i="1" s="1"/>
  <c r="BT14" i="1" s="1"/>
  <c r="BT15" i="1" s="1"/>
  <c r="BT16" i="1" s="1"/>
  <c r="BT17" i="1" s="1"/>
  <c r="BT18" i="1" s="1"/>
  <c r="BT19" i="1" s="1"/>
  <c r="BT20" i="1" s="1"/>
  <c r="BT21" i="1" s="1"/>
  <c r="BT22" i="1" s="1"/>
  <c r="BT23" i="1" s="1"/>
  <c r="BT24" i="1" s="1"/>
  <c r="BT25" i="1" s="1"/>
  <c r="BT26" i="1" s="1"/>
  <c r="BT27" i="1" s="1"/>
  <c r="BT28" i="1" s="1"/>
  <c r="BT29" i="1" s="1"/>
  <c r="BT30" i="1" s="1"/>
  <c r="BT31" i="1" s="1"/>
  <c r="BT32" i="1" s="1"/>
  <c r="BT33" i="1" s="1"/>
  <c r="BT34" i="1" s="1"/>
  <c r="BT35" i="1" s="1"/>
  <c r="BT36" i="1" s="1"/>
  <c r="BT37" i="1" s="1"/>
  <c r="BT38" i="1" s="1"/>
  <c r="BT39" i="1" s="1"/>
  <c r="BT40" i="1" s="1"/>
  <c r="BT41" i="1" s="1"/>
  <c r="BT42" i="1" s="1"/>
  <c r="BT43" i="1" s="1"/>
  <c r="BT44" i="1" s="1"/>
  <c r="BT45" i="1" s="1"/>
  <c r="BT46" i="1" s="1"/>
  <c r="BT47" i="1" s="1"/>
  <c r="BT48" i="1" s="1"/>
  <c r="BT49" i="1" s="1"/>
  <c r="BT50" i="1" s="1"/>
  <c r="BT51" i="1" s="1"/>
  <c r="BT52" i="1" s="1"/>
  <c r="BT53" i="1" s="1"/>
  <c r="BT54" i="1" s="1"/>
  <c r="BT55" i="1" s="1"/>
  <c r="BT56" i="1" s="1"/>
  <c r="BT57" i="1" s="1"/>
  <c r="BT58" i="1" s="1"/>
  <c r="BT59" i="1" s="1"/>
  <c r="BT60" i="1" s="1"/>
  <c r="BT61" i="1" s="1"/>
  <c r="BT62" i="1" s="1"/>
  <c r="BT63" i="1" s="1"/>
  <c r="BT64" i="1" s="1"/>
  <c r="BT65" i="1" s="1"/>
  <c r="BT66" i="1" s="1"/>
  <c r="BT67" i="1" s="1"/>
  <c r="BT68" i="1" s="1"/>
  <c r="BT69" i="1" s="1"/>
  <c r="BT70" i="1" s="1"/>
  <c r="BT71" i="1" s="1"/>
  <c r="BT72" i="1" s="1"/>
  <c r="BT73" i="1" s="1"/>
  <c r="BT74" i="1" s="1"/>
  <c r="BT75" i="1" s="1"/>
  <c r="BT76" i="1" s="1"/>
  <c r="BT77" i="1" s="1"/>
  <c r="BT78" i="1" s="1"/>
  <c r="BT79" i="1" s="1"/>
  <c r="BT80" i="1" s="1"/>
  <c r="BT81" i="1" s="1"/>
  <c r="BT82" i="1" s="1"/>
  <c r="BT83" i="1" s="1"/>
  <c r="BT84" i="1" s="1"/>
  <c r="BT85" i="1" s="1"/>
  <c r="BT86" i="1" s="1"/>
  <c r="BT87" i="1" s="1"/>
  <c r="BT88" i="1" s="1"/>
  <c r="BT89" i="1" s="1"/>
  <c r="BT90" i="1" s="1"/>
  <c r="BT91" i="1" s="1"/>
  <c r="BT92" i="1" s="1"/>
  <c r="BT93" i="1" s="1"/>
  <c r="BT94" i="1" s="1"/>
  <c r="BT95" i="1" s="1"/>
  <c r="BT96" i="1" s="1"/>
  <c r="BT97" i="1" s="1"/>
  <c r="BT98" i="1" s="1"/>
  <c r="BT99" i="1" s="1"/>
  <c r="BT100" i="1" s="1"/>
  <c r="BT101" i="1" s="1"/>
  <c r="BT102" i="1" s="1"/>
  <c r="BT103" i="1" s="1"/>
  <c r="BT104" i="1" s="1"/>
  <c r="BT105" i="1" s="1"/>
  <c r="BT106" i="1" s="1"/>
  <c r="BT107" i="1" s="1"/>
  <c r="BW8" i="1"/>
  <c r="BU8" i="1"/>
  <c r="Z8" i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BW7" i="1"/>
  <c r="BU7" i="1"/>
  <c r="BT7" i="1"/>
  <c r="BT8" i="1" s="1"/>
  <c r="Z7" i="1"/>
  <c r="BU6" i="1"/>
  <c r="BV6" i="1" s="1"/>
  <c r="BV7" i="1" s="1"/>
  <c r="BV8" i="1" s="1"/>
  <c r="BV9" i="1" s="1"/>
  <c r="BV10" i="1" s="1"/>
  <c r="BV11" i="1" s="1"/>
  <c r="BV12" i="1" s="1"/>
  <c r="BV13" i="1" s="1"/>
  <c r="BV14" i="1" s="1"/>
  <c r="BV15" i="1" s="1"/>
  <c r="BV16" i="1" s="1"/>
  <c r="BV17" i="1" s="1"/>
  <c r="BV18" i="1" s="1"/>
  <c r="BV19" i="1" s="1"/>
  <c r="BV20" i="1" s="1"/>
  <c r="BV21" i="1" s="1"/>
  <c r="BV22" i="1" s="1"/>
  <c r="BV23" i="1" s="1"/>
  <c r="BV24" i="1" s="1"/>
  <c r="BV25" i="1" s="1"/>
  <c r="BV26" i="1" s="1"/>
  <c r="BV27" i="1" s="1"/>
  <c r="BT6" i="1"/>
  <c r="Z6" i="1"/>
  <c r="A6" i="1"/>
  <c r="B6" i="1" s="1"/>
  <c r="AC5" i="1"/>
  <c r="G4" i="1"/>
  <c r="J4" i="1" s="1"/>
  <c r="M4" i="1" s="1"/>
  <c r="P4" i="1" s="1"/>
  <c r="S4" i="1" s="1"/>
  <c r="A22" i="1" s="1"/>
  <c r="D22" i="1" s="1"/>
  <c r="G22" i="1" s="1"/>
  <c r="J22" i="1" s="1"/>
  <c r="M22" i="1" s="1"/>
  <c r="P22" i="1" s="1"/>
  <c r="S22" i="1" s="1"/>
  <c r="D4" i="1"/>
  <c r="AQ1" i="1"/>
  <c r="AA1" i="1"/>
  <c r="BV28" i="1" l="1"/>
  <c r="BV29" i="1" s="1"/>
  <c r="BV30" i="1" s="1"/>
  <c r="BV31" i="1" s="1"/>
  <c r="BV32" i="1" s="1"/>
  <c r="BV33" i="1" s="1"/>
  <c r="BV34" i="1" s="1"/>
  <c r="BV35" i="1" s="1"/>
  <c r="BV36" i="1" s="1"/>
  <c r="BV37" i="1" s="1"/>
  <c r="BV38" i="1" s="1"/>
  <c r="BV39" i="1" s="1"/>
  <c r="BV40" i="1" s="1"/>
  <c r="BV41" i="1" s="1"/>
  <c r="BV42" i="1" s="1"/>
  <c r="BV43" i="1" s="1"/>
  <c r="BV44" i="1" s="1"/>
  <c r="BV45" i="1" s="1"/>
  <c r="BV46" i="1" s="1"/>
  <c r="BV47" i="1" s="1"/>
  <c r="BV48" i="1" s="1"/>
  <c r="BV49" i="1" s="1"/>
  <c r="BV50" i="1" s="1"/>
  <c r="BV51" i="1" s="1"/>
  <c r="BV52" i="1" s="1"/>
  <c r="BV53" i="1" s="1"/>
  <c r="BV54" i="1" s="1"/>
  <c r="BV55" i="1" s="1"/>
  <c r="BV56" i="1" s="1"/>
  <c r="BV57" i="1" s="1"/>
  <c r="BV58" i="1" s="1"/>
  <c r="BV59" i="1" s="1"/>
  <c r="BV60" i="1" s="1"/>
  <c r="BV61" i="1" s="1"/>
  <c r="BV62" i="1" s="1"/>
  <c r="BV63" i="1" s="1"/>
  <c r="BV64" i="1" s="1"/>
  <c r="BV65" i="1" s="1"/>
  <c r="BV66" i="1" s="1"/>
  <c r="BV67" i="1" s="1"/>
  <c r="BV68" i="1" s="1"/>
  <c r="BV69" i="1" s="1"/>
  <c r="BV70" i="1" s="1"/>
  <c r="BV71" i="1" s="1"/>
  <c r="BV72" i="1" s="1"/>
  <c r="BV73" i="1" s="1"/>
  <c r="BV74" i="1" s="1"/>
  <c r="BV75" i="1" s="1"/>
  <c r="BV76" i="1" s="1"/>
  <c r="BV77" i="1" s="1"/>
  <c r="BV78" i="1" s="1"/>
  <c r="BV79" i="1" s="1"/>
  <c r="BV80" i="1" s="1"/>
  <c r="BV81" i="1" s="1"/>
  <c r="BV82" i="1" s="1"/>
  <c r="BV83" i="1" s="1"/>
  <c r="BV84" i="1" s="1"/>
  <c r="BV85" i="1" s="1"/>
  <c r="BV86" i="1" s="1"/>
  <c r="BV87" i="1" s="1"/>
  <c r="BV88" i="1" s="1"/>
  <c r="BV89" i="1" s="1"/>
  <c r="BV90" i="1" s="1"/>
  <c r="BV91" i="1" s="1"/>
  <c r="BV92" i="1" s="1"/>
  <c r="BV93" i="1" s="1"/>
  <c r="BV94" i="1" s="1"/>
  <c r="BV95" i="1" s="1"/>
  <c r="BV96" i="1" s="1"/>
  <c r="BV97" i="1" s="1"/>
  <c r="BV98" i="1" s="1"/>
  <c r="BV99" i="1" s="1"/>
  <c r="BV100" i="1" s="1"/>
  <c r="BV101" i="1" s="1"/>
  <c r="BV102" i="1" s="1"/>
  <c r="BV103" i="1" s="1"/>
  <c r="BV104" i="1" s="1"/>
  <c r="BV105" i="1" s="1"/>
  <c r="BV106" i="1" s="1"/>
  <c r="BV107" i="1" s="1"/>
  <c r="C6" i="1"/>
  <c r="AC6" i="1"/>
  <c r="AE5" i="1"/>
  <c r="AF5" i="1" s="1"/>
  <c r="AD5" i="1"/>
  <c r="AG5" i="1" l="1"/>
  <c r="AH5" i="1" s="1"/>
  <c r="AC7" i="1"/>
  <c r="AD6" i="1"/>
  <c r="A7" i="1"/>
  <c r="B7" i="1" s="1"/>
  <c r="AE6" i="1" s="1"/>
  <c r="AF6" i="1" s="1"/>
  <c r="AG6" i="1" l="1"/>
  <c r="AH6" i="1" s="1"/>
  <c r="AC8" i="1"/>
  <c r="AD7" i="1"/>
  <c r="AI5" i="1"/>
  <c r="AJ5" i="1" s="1"/>
  <c r="C7" i="1"/>
  <c r="AI6" i="1" l="1"/>
  <c r="AJ6" i="1" s="1"/>
  <c r="AK5" i="1"/>
  <c r="AL5" i="1" s="1"/>
  <c r="AC9" i="1"/>
  <c r="AD8" i="1"/>
  <c r="A8" i="1"/>
  <c r="AC10" i="1" l="1"/>
  <c r="AD9" i="1"/>
  <c r="AK6" i="1"/>
  <c r="AL6" i="1" s="1"/>
  <c r="AM5" i="1"/>
  <c r="AN5" i="1" s="1"/>
  <c r="B8" i="1"/>
  <c r="AO5" i="1" l="1"/>
  <c r="AP5" i="1" s="1"/>
  <c r="C8" i="1"/>
  <c r="AM6" i="1"/>
  <c r="AN6" i="1" s="1"/>
  <c r="AC11" i="1"/>
  <c r="AD10" i="1"/>
  <c r="AO6" i="1" l="1"/>
  <c r="AP6" i="1" s="1"/>
  <c r="AD11" i="1"/>
  <c r="AC12" i="1"/>
  <c r="A9" i="1"/>
  <c r="AQ5" i="1"/>
  <c r="AR5" i="1" s="1"/>
  <c r="AQ6" i="1" l="1"/>
  <c r="AR6" i="1" s="1"/>
  <c r="B9" i="1"/>
  <c r="AC13" i="1"/>
  <c r="AD12" i="1"/>
  <c r="AS5" i="1"/>
  <c r="AT5" i="1" s="1"/>
  <c r="AU5" i="1" l="1"/>
  <c r="AV5" i="1" s="1"/>
  <c r="AS6" i="1"/>
  <c r="AT6" i="1" s="1"/>
  <c r="C9" i="1"/>
  <c r="AC14" i="1"/>
  <c r="AD13" i="1"/>
  <c r="AU6" i="1" l="1"/>
  <c r="AV6" i="1" s="1"/>
  <c r="AD14" i="1"/>
  <c r="AC15" i="1"/>
  <c r="A10" i="1"/>
  <c r="AW5" i="1"/>
  <c r="AX5" i="1" s="1"/>
  <c r="AW6" i="1" l="1"/>
  <c r="AX6" i="1" s="1"/>
  <c r="AY5" i="1"/>
  <c r="AZ5" i="1" s="1"/>
  <c r="B10" i="1"/>
  <c r="C10" i="1" s="1"/>
  <c r="AD15" i="1"/>
  <c r="AC16" i="1"/>
  <c r="AD16" i="1" l="1"/>
  <c r="AC17" i="1"/>
  <c r="A11" i="1"/>
  <c r="AY6" i="1"/>
  <c r="AZ6" i="1" s="1"/>
  <c r="BA5" i="1"/>
  <c r="BB5" i="1" s="1"/>
  <c r="B11" i="1" l="1"/>
  <c r="C11" i="1" s="1"/>
  <c r="AD17" i="1"/>
  <c r="AC18" i="1"/>
  <c r="BA6" i="1"/>
  <c r="BB6" i="1" s="1"/>
  <c r="BC5" i="1"/>
  <c r="BD5" i="1" s="1"/>
  <c r="BC6" i="1" l="1"/>
  <c r="BD6" i="1" s="1"/>
  <c r="AC19" i="1"/>
  <c r="AD18" i="1"/>
  <c r="A12" i="1"/>
  <c r="B12" i="1" l="1"/>
  <c r="C12" i="1" s="1"/>
  <c r="AD19" i="1"/>
  <c r="AC20" i="1"/>
  <c r="AD20" i="1" l="1"/>
  <c r="AC21" i="1"/>
  <c r="A13" i="1"/>
  <c r="B13" i="1" l="1"/>
  <c r="C13" i="1" s="1"/>
  <c r="AD21" i="1"/>
  <c r="AC22" i="1"/>
  <c r="AC23" i="1" l="1"/>
  <c r="AD22" i="1"/>
  <c r="A14" i="1"/>
  <c r="B14" i="1" l="1"/>
  <c r="C14" i="1" s="1"/>
  <c r="AC24" i="1"/>
  <c r="AD23" i="1"/>
  <c r="AC25" i="1" l="1"/>
  <c r="AD24" i="1"/>
  <c r="A15" i="1"/>
  <c r="B15" i="1" l="1"/>
  <c r="C15" i="1" s="1"/>
  <c r="AC26" i="1"/>
  <c r="AD25" i="1"/>
  <c r="AC27" i="1" l="1"/>
  <c r="AD26" i="1"/>
  <c r="A16" i="1"/>
  <c r="AD27" i="1" l="1"/>
  <c r="AC28" i="1"/>
  <c r="B16" i="1"/>
  <c r="C16" i="1" s="1"/>
  <c r="A17" i="1" l="1"/>
  <c r="AC29" i="1"/>
  <c r="AD28" i="1"/>
  <c r="AC30" i="1" l="1"/>
  <c r="AD29" i="1"/>
  <c r="B17" i="1"/>
  <c r="C17" i="1" s="1"/>
  <c r="A18" i="1" l="1"/>
  <c r="AC31" i="1"/>
  <c r="AD30" i="1"/>
  <c r="AC32" i="1" l="1"/>
  <c r="AD31" i="1"/>
  <c r="B18" i="1"/>
  <c r="C18" i="1" s="1"/>
  <c r="A19" i="1" l="1"/>
  <c r="AC33" i="1"/>
  <c r="AD32" i="1"/>
  <c r="AD33" i="1" l="1"/>
  <c r="AC34" i="1"/>
  <c r="B19" i="1"/>
  <c r="C19" i="1" s="1"/>
  <c r="A20" i="1" l="1"/>
  <c r="AE34" i="1"/>
  <c r="AC35" i="1"/>
  <c r="AD34" i="1"/>
  <c r="AD35" i="1" l="1"/>
  <c r="AE35" i="1"/>
  <c r="AC36" i="1"/>
  <c r="B20" i="1"/>
  <c r="AE32" i="1"/>
  <c r="AE17" i="1"/>
  <c r="AE18" i="1"/>
  <c r="AE24" i="1"/>
  <c r="AE31" i="1"/>
  <c r="AE22" i="1"/>
  <c r="AE19" i="1"/>
  <c r="AE33" i="1"/>
  <c r="AE11" i="1"/>
  <c r="AE7" i="1"/>
  <c r="AF7" i="1" s="1"/>
  <c r="AE13" i="1"/>
  <c r="AE10" i="1"/>
  <c r="AE20" i="1"/>
  <c r="AE21" i="1"/>
  <c r="AE29" i="1"/>
  <c r="AE16" i="1"/>
  <c r="AE8" i="1"/>
  <c r="AE30" i="1"/>
  <c r="AE25" i="1"/>
  <c r="AE27" i="1"/>
  <c r="AE28" i="1"/>
  <c r="AE15" i="1"/>
  <c r="AE9" i="1"/>
  <c r="AE26" i="1"/>
  <c r="AE12" i="1"/>
  <c r="AE14" i="1"/>
  <c r="AE23" i="1"/>
  <c r="AF8" i="1" l="1"/>
  <c r="AG7" i="1"/>
  <c r="AH7" i="1" s="1"/>
  <c r="B5" i="1"/>
  <c r="C20" i="1"/>
  <c r="AC37" i="1"/>
  <c r="AE36" i="1"/>
  <c r="AD36" i="1"/>
  <c r="AC38" i="1" l="1"/>
  <c r="AD37" i="1"/>
  <c r="AE37" i="1"/>
  <c r="D6" i="1"/>
  <c r="E6" i="1" s="1"/>
  <c r="AI7" i="1"/>
  <c r="AJ7" i="1" s="1"/>
  <c r="AG8" i="1"/>
  <c r="AH8" i="1" s="1"/>
  <c r="AF9" i="1"/>
  <c r="AI8" i="1" l="1"/>
  <c r="F6" i="1"/>
  <c r="AG9" i="1"/>
  <c r="AH9" i="1" s="1"/>
  <c r="AF10" i="1"/>
  <c r="AK7" i="1"/>
  <c r="AL7" i="1" s="1"/>
  <c r="AJ8" i="1"/>
  <c r="AE38" i="1"/>
  <c r="AC39" i="1"/>
  <c r="AD38" i="1"/>
  <c r="AI9" i="1" l="1"/>
  <c r="AM7" i="1"/>
  <c r="AN7" i="1" s="1"/>
  <c r="AJ9" i="1"/>
  <c r="AK8" i="1"/>
  <c r="AL8" i="1" s="1"/>
  <c r="D7" i="1"/>
  <c r="E7" i="1" s="1"/>
  <c r="AC40" i="1"/>
  <c r="AD39" i="1"/>
  <c r="AE39" i="1"/>
  <c r="AF11" i="1"/>
  <c r="AG10" i="1"/>
  <c r="AH10" i="1" s="1"/>
  <c r="AM8" i="1" l="1"/>
  <c r="AI10" i="1"/>
  <c r="F7" i="1"/>
  <c r="AJ10" i="1"/>
  <c r="AK9" i="1"/>
  <c r="AL9" i="1" s="1"/>
  <c r="AF12" i="1"/>
  <c r="AN8" i="1"/>
  <c r="AO7" i="1"/>
  <c r="AP7" i="1" s="1"/>
  <c r="AE40" i="1"/>
  <c r="AC41" i="1"/>
  <c r="AD40" i="1"/>
  <c r="AM9" i="1" l="1"/>
  <c r="AK10" i="1"/>
  <c r="AL10" i="1" s="1"/>
  <c r="AE41" i="1"/>
  <c r="AD41" i="1"/>
  <c r="AC42" i="1"/>
  <c r="D8" i="1"/>
  <c r="AQ7" i="1"/>
  <c r="AR7" i="1" s="1"/>
  <c r="AO8" i="1"/>
  <c r="AP8" i="1" s="1"/>
  <c r="AN9" i="1"/>
  <c r="AF13" i="1"/>
  <c r="AQ8" i="1" l="1"/>
  <c r="AM10" i="1"/>
  <c r="AN10" i="1" s="1"/>
  <c r="AC43" i="1"/>
  <c r="AD42" i="1"/>
  <c r="AE42" i="1"/>
  <c r="AF14" i="1"/>
  <c r="AO9" i="1"/>
  <c r="AP9" i="1" s="1"/>
  <c r="AS7" i="1"/>
  <c r="AT7" i="1" s="1"/>
  <c r="AR8" i="1"/>
  <c r="E8" i="1"/>
  <c r="AQ9" i="1" l="1"/>
  <c r="AO10" i="1"/>
  <c r="AP10" i="1" s="1"/>
  <c r="AF15" i="1"/>
  <c r="AR9" i="1"/>
  <c r="AS8" i="1"/>
  <c r="AT8" i="1" s="1"/>
  <c r="AU7" i="1"/>
  <c r="AV7" i="1" s="1"/>
  <c r="F8" i="1"/>
  <c r="AE43" i="1"/>
  <c r="AD43" i="1"/>
  <c r="AC44" i="1"/>
  <c r="AU8" i="1" l="1"/>
  <c r="AQ10" i="1"/>
  <c r="AC45" i="1"/>
  <c r="AD44" i="1"/>
  <c r="AE44" i="1"/>
  <c r="AR10" i="1"/>
  <c r="AS9" i="1"/>
  <c r="AT9" i="1" s="1"/>
  <c r="AF16" i="1"/>
  <c r="D9" i="1"/>
  <c r="AV8" i="1"/>
  <c r="AW7" i="1"/>
  <c r="AX7" i="1" s="1"/>
  <c r="AU9" i="1" l="1"/>
  <c r="E9" i="1"/>
  <c r="AS10" i="1"/>
  <c r="AT10" i="1" s="1"/>
  <c r="AY7" i="1"/>
  <c r="AZ7" i="1" s="1"/>
  <c r="AW8" i="1"/>
  <c r="AX8" i="1" s="1"/>
  <c r="AV9" i="1"/>
  <c r="AC46" i="1"/>
  <c r="AE45" i="1"/>
  <c r="AD45" i="1"/>
  <c r="AF17" i="1"/>
  <c r="AY8" i="1" l="1"/>
  <c r="AU10" i="1"/>
  <c r="AC47" i="1"/>
  <c r="AE46" i="1"/>
  <c r="AD46" i="1"/>
  <c r="F9" i="1"/>
  <c r="AW9" i="1"/>
  <c r="AX9" i="1" s="1"/>
  <c r="AV10" i="1"/>
  <c r="AZ8" i="1"/>
  <c r="BA7" i="1"/>
  <c r="BB7" i="1" s="1"/>
  <c r="AF18" i="1"/>
  <c r="AY9" i="1" l="1"/>
  <c r="AF19" i="1"/>
  <c r="BC7" i="1"/>
  <c r="BD7" i="1" s="1"/>
  <c r="BB8" i="1"/>
  <c r="AC48" i="1"/>
  <c r="AE47" i="1"/>
  <c r="AD47" i="1"/>
  <c r="AZ9" i="1"/>
  <c r="BA8" i="1"/>
  <c r="AW10" i="1"/>
  <c r="AX10" i="1" s="1"/>
  <c r="D10" i="1"/>
  <c r="AY10" i="1" l="1"/>
  <c r="E10" i="1"/>
  <c r="F10" i="1" s="1"/>
  <c r="BC8" i="1"/>
  <c r="BD8" i="1" s="1"/>
  <c r="BA9" i="1"/>
  <c r="BB9" i="1" s="1"/>
  <c r="AZ10" i="1"/>
  <c r="AD48" i="1"/>
  <c r="AC49" i="1"/>
  <c r="AE48" i="1"/>
  <c r="AF20" i="1"/>
  <c r="BC9" i="1" l="1"/>
  <c r="BD9" i="1"/>
  <c r="BA10" i="1"/>
  <c r="BB10" i="1" s="1"/>
  <c r="D11" i="1"/>
  <c r="AF21" i="1"/>
  <c r="AC50" i="1"/>
  <c r="AE49" i="1"/>
  <c r="AD49" i="1"/>
  <c r="BC10" i="1" l="1"/>
  <c r="E11" i="1"/>
  <c r="F11" i="1" s="1"/>
  <c r="AD50" i="1"/>
  <c r="AC51" i="1"/>
  <c r="AE50" i="1"/>
  <c r="BD10" i="1"/>
  <c r="AF22" i="1"/>
  <c r="AC52" i="1" l="1"/>
  <c r="AE51" i="1"/>
  <c r="AD51" i="1"/>
  <c r="D12" i="1"/>
  <c r="AF23" i="1"/>
  <c r="AG11" i="1"/>
  <c r="AH11" i="1" s="1"/>
  <c r="AF24" i="1" l="1"/>
  <c r="E12" i="1"/>
  <c r="F12" i="1" s="1"/>
  <c r="AI11" i="1"/>
  <c r="AJ11" i="1" s="1"/>
  <c r="AD52" i="1"/>
  <c r="AE52" i="1"/>
  <c r="AC53" i="1"/>
  <c r="AK11" i="1" l="1"/>
  <c r="AL11" i="1" s="1"/>
  <c r="D13" i="1"/>
  <c r="AC54" i="1"/>
  <c r="AE53" i="1"/>
  <c r="AD53" i="1"/>
  <c r="AF25" i="1"/>
  <c r="AC55" i="1" l="1"/>
  <c r="AE54" i="1"/>
  <c r="AD54" i="1"/>
  <c r="E13" i="1"/>
  <c r="F13" i="1" s="1"/>
  <c r="AF26" i="1"/>
  <c r="AM11" i="1"/>
  <c r="AN11" i="1" s="1"/>
  <c r="D14" i="1" l="1"/>
  <c r="AO11" i="1"/>
  <c r="AP11" i="1" s="1"/>
  <c r="AF27" i="1"/>
  <c r="AC56" i="1"/>
  <c r="AE55" i="1"/>
  <c r="AD55" i="1"/>
  <c r="AD56" i="1" l="1"/>
  <c r="AC57" i="1"/>
  <c r="AE56" i="1"/>
  <c r="AF28" i="1"/>
  <c r="AQ11" i="1"/>
  <c r="AR11" i="1" s="1"/>
  <c r="E14" i="1"/>
  <c r="F14" i="1" s="1"/>
  <c r="D15" i="1" l="1"/>
  <c r="AF29" i="1"/>
  <c r="AS11" i="1"/>
  <c r="AT11" i="1" s="1"/>
  <c r="AC58" i="1"/>
  <c r="AE57" i="1"/>
  <c r="AD57" i="1"/>
  <c r="AC59" i="1" l="1"/>
  <c r="AD58" i="1"/>
  <c r="AE58" i="1"/>
  <c r="AU11" i="1"/>
  <c r="AV11" i="1" s="1"/>
  <c r="AF30" i="1"/>
  <c r="E15" i="1"/>
  <c r="F15" i="1" s="1"/>
  <c r="D16" i="1" l="1"/>
  <c r="AW11" i="1"/>
  <c r="AX11" i="1" s="1"/>
  <c r="AF31" i="1"/>
  <c r="AC60" i="1"/>
  <c r="AE59" i="1"/>
  <c r="AD59" i="1"/>
  <c r="AE60" i="1" l="1"/>
  <c r="AD60" i="1"/>
  <c r="AC61" i="1"/>
  <c r="AF32" i="1"/>
  <c r="AY11" i="1"/>
  <c r="AZ11" i="1" s="1"/>
  <c r="E16" i="1"/>
  <c r="F16" i="1" s="1"/>
  <c r="D17" i="1" l="1"/>
  <c r="BA11" i="1"/>
  <c r="BB11" i="1" s="1"/>
  <c r="AF33" i="1"/>
  <c r="AC62" i="1"/>
  <c r="AE61" i="1"/>
  <c r="AD61" i="1"/>
  <c r="AE62" i="1" l="1"/>
  <c r="AC63" i="1"/>
  <c r="AD62" i="1"/>
  <c r="AF34" i="1"/>
  <c r="BC11" i="1"/>
  <c r="BD11" i="1" s="1"/>
  <c r="E17" i="1"/>
  <c r="F17" i="1" s="1"/>
  <c r="D18" i="1" l="1"/>
  <c r="AF35" i="1"/>
  <c r="AE63" i="1"/>
  <c r="AD63" i="1"/>
  <c r="AC64" i="1"/>
  <c r="AC65" i="1" l="1"/>
  <c r="AE64" i="1"/>
  <c r="AD64" i="1"/>
  <c r="AF36" i="1"/>
  <c r="E18" i="1"/>
  <c r="F18" i="1" s="1"/>
  <c r="D19" i="1" l="1"/>
  <c r="AF37" i="1"/>
  <c r="AC66" i="1"/>
  <c r="AE65" i="1"/>
  <c r="AD65" i="1"/>
  <c r="AC67" i="1" l="1"/>
  <c r="AE66" i="1"/>
  <c r="AD66" i="1"/>
  <c r="AF38" i="1"/>
  <c r="E19" i="1"/>
  <c r="F19" i="1" s="1"/>
  <c r="D20" i="1" l="1"/>
  <c r="AG38" i="1"/>
  <c r="AF39" i="1"/>
  <c r="AC68" i="1"/>
  <c r="AE67" i="1"/>
  <c r="AD67" i="1"/>
  <c r="AC69" i="1" l="1"/>
  <c r="AE68" i="1"/>
  <c r="AD68" i="1"/>
  <c r="AF40" i="1"/>
  <c r="AG39" i="1"/>
  <c r="E20" i="1"/>
  <c r="AG36" i="1"/>
  <c r="AG16" i="1"/>
  <c r="AG27" i="1"/>
  <c r="AG14" i="1"/>
  <c r="AG31" i="1"/>
  <c r="AG25" i="1"/>
  <c r="AG13" i="1"/>
  <c r="AG19" i="1"/>
  <c r="AG18" i="1"/>
  <c r="AG29" i="1"/>
  <c r="AG17" i="1"/>
  <c r="AG26" i="1"/>
  <c r="AG21" i="1"/>
  <c r="AG33" i="1"/>
  <c r="AG22" i="1"/>
  <c r="AG35" i="1"/>
  <c r="AG37" i="1"/>
  <c r="AG32" i="1"/>
  <c r="AG23" i="1"/>
  <c r="AG24" i="1"/>
  <c r="AG30" i="1"/>
  <c r="AG28" i="1"/>
  <c r="AG34" i="1"/>
  <c r="AG12" i="1"/>
  <c r="AH12" i="1" s="1"/>
  <c r="AG15" i="1"/>
  <c r="AG20" i="1"/>
  <c r="E5" i="1" l="1"/>
  <c r="F20" i="1"/>
  <c r="AI12" i="1"/>
  <c r="AJ12" i="1" s="1"/>
  <c r="AH13" i="1"/>
  <c r="AF41" i="1"/>
  <c r="AG40" i="1"/>
  <c r="AC70" i="1"/>
  <c r="AE69" i="1"/>
  <c r="AD69" i="1"/>
  <c r="AK12" i="1" l="1"/>
  <c r="AL12" i="1" s="1"/>
  <c r="AC71" i="1"/>
  <c r="AE70" i="1"/>
  <c r="AD70" i="1"/>
  <c r="AF42" i="1"/>
  <c r="AG41" i="1"/>
  <c r="AH14" i="1"/>
  <c r="AI13" i="1"/>
  <c r="AJ13" i="1" s="1"/>
  <c r="G6" i="1"/>
  <c r="H6" i="1" s="1"/>
  <c r="AK13" i="1" l="1"/>
  <c r="AH15" i="1"/>
  <c r="AI14" i="1"/>
  <c r="AJ14" i="1" s="1"/>
  <c r="AG42" i="1"/>
  <c r="AF43" i="1"/>
  <c r="AE71" i="1"/>
  <c r="AC72" i="1"/>
  <c r="AD71" i="1"/>
  <c r="I6" i="1"/>
  <c r="AM12" i="1"/>
  <c r="AN12" i="1" s="1"/>
  <c r="AL13" i="1"/>
  <c r="AK14" i="1" l="1"/>
  <c r="AO12" i="1"/>
  <c r="AP12" i="1" s="1"/>
  <c r="G7" i="1"/>
  <c r="H7" i="1" s="1"/>
  <c r="AH16" i="1"/>
  <c r="AI15" i="1"/>
  <c r="AJ15" i="1" s="1"/>
  <c r="AE72" i="1"/>
  <c r="AC73" i="1"/>
  <c r="AD72" i="1"/>
  <c r="AF44" i="1"/>
  <c r="AG43" i="1"/>
  <c r="AM13" i="1"/>
  <c r="AN13" i="1" s="1"/>
  <c r="AL14" i="1"/>
  <c r="AK15" i="1" l="1"/>
  <c r="AO13" i="1"/>
  <c r="AG44" i="1"/>
  <c r="AF45" i="1"/>
  <c r="AQ12" i="1"/>
  <c r="AR12" i="1" s="1"/>
  <c r="AP13" i="1"/>
  <c r="I7" i="1"/>
  <c r="AD73" i="1"/>
  <c r="AC74" i="1"/>
  <c r="AE73" i="1"/>
  <c r="AL15" i="1"/>
  <c r="AM14" i="1"/>
  <c r="AN14" i="1" s="1"/>
  <c r="AH17" i="1"/>
  <c r="AI16" i="1"/>
  <c r="AJ16" i="1" s="1"/>
  <c r="AK16" i="1" l="1"/>
  <c r="AO14" i="1"/>
  <c r="AP14" i="1" s="1"/>
  <c r="AI17" i="1"/>
  <c r="AJ17" i="1" s="1"/>
  <c r="AH18" i="1"/>
  <c r="AC75" i="1"/>
  <c r="AD74" i="1"/>
  <c r="AE74" i="1"/>
  <c r="G8" i="1"/>
  <c r="H8" i="1" s="1"/>
  <c r="AQ13" i="1"/>
  <c r="AR13" i="1"/>
  <c r="AS12" i="1"/>
  <c r="AT12" i="1" s="1"/>
  <c r="AL16" i="1"/>
  <c r="AM15" i="1"/>
  <c r="AN15" i="1" s="1"/>
  <c r="AG45" i="1"/>
  <c r="AF46" i="1"/>
  <c r="AO15" i="1" l="1"/>
  <c r="AK17" i="1"/>
  <c r="AL17" i="1" s="1"/>
  <c r="AU12" i="1"/>
  <c r="AV12" i="1" s="1"/>
  <c r="AP15" i="1"/>
  <c r="AQ14" i="1"/>
  <c r="AR14" i="1" s="1"/>
  <c r="AM16" i="1"/>
  <c r="AN16" i="1" s="1"/>
  <c r="AD75" i="1"/>
  <c r="AE75" i="1"/>
  <c r="AC76" i="1"/>
  <c r="AS13" i="1"/>
  <c r="AT13" i="1" s="1"/>
  <c r="AG46" i="1"/>
  <c r="AF47" i="1"/>
  <c r="I8" i="1"/>
  <c r="AH19" i="1"/>
  <c r="AO16" i="1" l="1"/>
  <c r="AU13" i="1"/>
  <c r="AM17" i="1"/>
  <c r="AN17" i="1" s="1"/>
  <c r="AQ15" i="1"/>
  <c r="AR15" i="1" s="1"/>
  <c r="AP16" i="1"/>
  <c r="AC77" i="1"/>
  <c r="AE76" i="1"/>
  <c r="AD76" i="1"/>
  <c r="AH20" i="1"/>
  <c r="AS14" i="1"/>
  <c r="AT14" i="1" s="1"/>
  <c r="AV13" i="1"/>
  <c r="AW12" i="1"/>
  <c r="AX12" i="1" s="1"/>
  <c r="G9" i="1"/>
  <c r="AG47" i="1"/>
  <c r="AF48" i="1"/>
  <c r="AS15" i="1" l="1"/>
  <c r="AO17" i="1"/>
  <c r="AP17" i="1" s="1"/>
  <c r="AT15" i="1"/>
  <c r="AU14" i="1"/>
  <c r="AV14" i="1"/>
  <c r="AW13" i="1"/>
  <c r="AX13" i="1" s="1"/>
  <c r="AQ16" i="1"/>
  <c r="AR16" i="1" s="1"/>
  <c r="AG48" i="1"/>
  <c r="AF49" i="1"/>
  <c r="AH21" i="1"/>
  <c r="H9" i="1"/>
  <c r="I9" i="1" s="1"/>
  <c r="AY12" i="1"/>
  <c r="AZ12" i="1" s="1"/>
  <c r="AD77" i="1"/>
  <c r="AC78" i="1"/>
  <c r="AE77" i="1"/>
  <c r="AS16" i="1" l="1"/>
  <c r="AT16" i="1" s="1"/>
  <c r="AQ17" i="1"/>
  <c r="AR17" i="1" s="1"/>
  <c r="AW14" i="1"/>
  <c r="AX14" i="1" s="1"/>
  <c r="AH22" i="1"/>
  <c r="AU15" i="1"/>
  <c r="AV15" i="1" s="1"/>
  <c r="AF50" i="1"/>
  <c r="AG49" i="1"/>
  <c r="AY13" i="1"/>
  <c r="AZ13" i="1" s="1"/>
  <c r="G10" i="1"/>
  <c r="BA12" i="1"/>
  <c r="BB12" i="1" s="1"/>
  <c r="AE78" i="1"/>
  <c r="AD78" i="1"/>
  <c r="AC79" i="1"/>
  <c r="AS17" i="1" l="1"/>
  <c r="AY14" i="1"/>
  <c r="AZ14" i="1" s="1"/>
  <c r="BA13" i="1"/>
  <c r="AT17" i="1"/>
  <c r="AU16" i="1"/>
  <c r="AV16" i="1" s="1"/>
  <c r="AH23" i="1"/>
  <c r="AC80" i="1"/>
  <c r="AD79" i="1"/>
  <c r="AE79" i="1"/>
  <c r="AG50" i="1"/>
  <c r="AF51" i="1"/>
  <c r="H10" i="1"/>
  <c r="I10" i="1" s="1"/>
  <c r="AW15" i="1"/>
  <c r="AX15" i="1" s="1"/>
  <c r="BC12" i="1"/>
  <c r="BD12" i="1" s="1"/>
  <c r="BB13" i="1"/>
  <c r="BA14" i="1" l="1"/>
  <c r="AY15" i="1"/>
  <c r="AZ15" i="1" s="1"/>
  <c r="AU17" i="1"/>
  <c r="AV17" i="1"/>
  <c r="AW16" i="1"/>
  <c r="AX16" i="1" s="1"/>
  <c r="AC81" i="1"/>
  <c r="AD80" i="1"/>
  <c r="AE80" i="1"/>
  <c r="AH24" i="1"/>
  <c r="BC13" i="1"/>
  <c r="BD13" i="1" s="1"/>
  <c r="BB14" i="1"/>
  <c r="AF52" i="1"/>
  <c r="AG51" i="1"/>
  <c r="G11" i="1"/>
  <c r="BA15" i="1" l="1"/>
  <c r="BB15" i="1" s="1"/>
  <c r="BC14" i="1"/>
  <c r="BD14" i="1" s="1"/>
  <c r="AW17" i="1"/>
  <c r="AX17" i="1" s="1"/>
  <c r="AH25" i="1"/>
  <c r="AY16" i="1"/>
  <c r="AZ16" i="1" s="1"/>
  <c r="AD81" i="1"/>
  <c r="AC82" i="1"/>
  <c r="AE81" i="1"/>
  <c r="H11" i="1"/>
  <c r="I11" i="1" s="1"/>
  <c r="AG52" i="1"/>
  <c r="AF53" i="1"/>
  <c r="BA16" i="1" l="1"/>
  <c r="AY17" i="1"/>
  <c r="AZ17" i="1" s="1"/>
  <c r="BB16" i="1"/>
  <c r="BC15" i="1"/>
  <c r="BD15" i="1" s="1"/>
  <c r="AH26" i="1"/>
  <c r="AD82" i="1"/>
  <c r="AC83" i="1"/>
  <c r="AE82" i="1"/>
  <c r="G12" i="1"/>
  <c r="AF54" i="1"/>
  <c r="AG53" i="1"/>
  <c r="BA17" i="1" l="1"/>
  <c r="AG54" i="1"/>
  <c r="AF55" i="1"/>
  <c r="AH27" i="1"/>
  <c r="BB17" i="1"/>
  <c r="BC16" i="1"/>
  <c r="BD16" i="1" s="1"/>
  <c r="H12" i="1"/>
  <c r="I12" i="1" s="1"/>
  <c r="AC84" i="1"/>
  <c r="AE83" i="1"/>
  <c r="AD83" i="1"/>
  <c r="BC17" i="1" l="1"/>
  <c r="BD17" i="1" s="1"/>
  <c r="AH28" i="1"/>
  <c r="AF56" i="1"/>
  <c r="AG55" i="1"/>
  <c r="AC85" i="1"/>
  <c r="AE84" i="1"/>
  <c r="AD84" i="1"/>
  <c r="G13" i="1"/>
  <c r="AD85" i="1" l="1"/>
  <c r="AC86" i="1"/>
  <c r="AE85" i="1"/>
  <c r="AG56" i="1"/>
  <c r="AF57" i="1"/>
  <c r="AH29" i="1"/>
  <c r="H13" i="1"/>
  <c r="I13" i="1" s="1"/>
  <c r="AI18" i="1" l="1"/>
  <c r="AJ18" i="1" s="1"/>
  <c r="AF58" i="1"/>
  <c r="AG57" i="1"/>
  <c r="AC87" i="1"/>
  <c r="AE86" i="1"/>
  <c r="AD86" i="1"/>
  <c r="G14" i="1"/>
  <c r="AH30" i="1"/>
  <c r="AC88" i="1" l="1"/>
  <c r="AE87" i="1"/>
  <c r="AD87" i="1"/>
  <c r="AH31" i="1"/>
  <c r="H14" i="1"/>
  <c r="I14" i="1" s="1"/>
  <c r="AG58" i="1"/>
  <c r="AF59" i="1"/>
  <c r="AH32" i="1" l="1"/>
  <c r="G15" i="1"/>
  <c r="AF60" i="1"/>
  <c r="AG59" i="1"/>
  <c r="AD88" i="1"/>
  <c r="AE88" i="1"/>
  <c r="AC89" i="1"/>
  <c r="H15" i="1" l="1"/>
  <c r="I15" i="1" s="1"/>
  <c r="AG60" i="1"/>
  <c r="AF61" i="1"/>
  <c r="AD89" i="1"/>
  <c r="AE89" i="1"/>
  <c r="AC90" i="1"/>
  <c r="AH33" i="1"/>
  <c r="AF62" i="1" l="1"/>
  <c r="AG61" i="1"/>
  <c r="AH34" i="1"/>
  <c r="AC91" i="1"/>
  <c r="AE90" i="1"/>
  <c r="AD90" i="1"/>
  <c r="G16" i="1"/>
  <c r="AC92" i="1" l="1"/>
  <c r="AE91" i="1"/>
  <c r="AD91" i="1"/>
  <c r="AH35" i="1"/>
  <c r="H16" i="1"/>
  <c r="I16" i="1" s="1"/>
  <c r="AG62" i="1"/>
  <c r="AF63" i="1"/>
  <c r="G17" i="1" l="1"/>
  <c r="AH36" i="1"/>
  <c r="AG63" i="1"/>
  <c r="AF64" i="1"/>
  <c r="AE92" i="1"/>
  <c r="AD92" i="1"/>
  <c r="AC93" i="1"/>
  <c r="AG64" i="1" l="1"/>
  <c r="AF65" i="1"/>
  <c r="AH37" i="1"/>
  <c r="H17" i="1"/>
  <c r="I17" i="1" s="1"/>
  <c r="AD93" i="1"/>
  <c r="AE93" i="1"/>
  <c r="AC94" i="1"/>
  <c r="AC95" i="1" l="1"/>
  <c r="AE94" i="1"/>
  <c r="AD94" i="1"/>
  <c r="G18" i="1"/>
  <c r="AH38" i="1"/>
  <c r="AG65" i="1"/>
  <c r="AF66" i="1"/>
  <c r="AH39" i="1" l="1"/>
  <c r="H18" i="1"/>
  <c r="I18" i="1" s="1"/>
  <c r="AF67" i="1"/>
  <c r="AG66" i="1"/>
  <c r="AC96" i="1"/>
  <c r="AE95" i="1"/>
  <c r="AD95" i="1"/>
  <c r="AE96" i="1" l="1"/>
  <c r="AD96" i="1"/>
  <c r="AC97" i="1"/>
  <c r="AG67" i="1"/>
  <c r="AF68" i="1"/>
  <c r="G19" i="1"/>
  <c r="AH40" i="1"/>
  <c r="H19" i="1" l="1"/>
  <c r="I19" i="1" s="1"/>
  <c r="AF69" i="1"/>
  <c r="AG68" i="1"/>
  <c r="AD97" i="1"/>
  <c r="AE97" i="1"/>
  <c r="AC98" i="1"/>
  <c r="AH41" i="1"/>
  <c r="AG69" i="1" l="1"/>
  <c r="AF70" i="1"/>
  <c r="AH42" i="1"/>
  <c r="AC99" i="1"/>
  <c r="AE98" i="1"/>
  <c r="AD98" i="1"/>
  <c r="G20" i="1"/>
  <c r="AI41" i="1" s="1"/>
  <c r="AH43" i="1" l="1"/>
  <c r="AI42" i="1"/>
  <c r="AG70" i="1"/>
  <c r="AF71" i="1"/>
  <c r="AC100" i="1"/>
  <c r="AE99" i="1"/>
  <c r="AD99" i="1"/>
  <c r="H20" i="1"/>
  <c r="AI39" i="1"/>
  <c r="AI34" i="1"/>
  <c r="AI28" i="1"/>
  <c r="AI37" i="1"/>
  <c r="AI35" i="1"/>
  <c r="AI31" i="1"/>
  <c r="AI40" i="1"/>
  <c r="AI26" i="1"/>
  <c r="AI23" i="1"/>
  <c r="AI36" i="1"/>
  <c r="AI27" i="1"/>
  <c r="AI29" i="1"/>
  <c r="AI19" i="1"/>
  <c r="AJ19" i="1" s="1"/>
  <c r="AI25" i="1"/>
  <c r="AI24" i="1"/>
  <c r="AI20" i="1"/>
  <c r="AI22" i="1"/>
  <c r="AI30" i="1"/>
  <c r="AI38" i="1"/>
  <c r="AI32" i="1"/>
  <c r="AI21" i="1"/>
  <c r="AI33" i="1"/>
  <c r="H5" i="1" l="1"/>
  <c r="I20" i="1"/>
  <c r="AJ20" i="1"/>
  <c r="AD100" i="1"/>
  <c r="AC101" i="1"/>
  <c r="AE100" i="1"/>
  <c r="AG71" i="1"/>
  <c r="AF72" i="1"/>
  <c r="AH44" i="1"/>
  <c r="AI43" i="1"/>
  <c r="AD101" i="1" l="1"/>
  <c r="AE101" i="1"/>
  <c r="AC102" i="1"/>
  <c r="AJ21" i="1"/>
  <c r="AI44" i="1"/>
  <c r="AH45" i="1"/>
  <c r="AF73" i="1"/>
  <c r="AG72" i="1"/>
  <c r="J6" i="1"/>
  <c r="AF74" i="1" l="1"/>
  <c r="AG73" i="1"/>
  <c r="K6" i="1"/>
  <c r="AK18" i="1" s="1"/>
  <c r="AL18" i="1" s="1"/>
  <c r="AJ22" i="1"/>
  <c r="AI45" i="1"/>
  <c r="AH46" i="1"/>
  <c r="AC103" i="1"/>
  <c r="AE102" i="1"/>
  <c r="AD102" i="1"/>
  <c r="AM18" i="1" l="1"/>
  <c r="AN18" i="1" s="1"/>
  <c r="AJ23" i="1"/>
  <c r="AG74" i="1"/>
  <c r="AF75" i="1"/>
  <c r="L6" i="1"/>
  <c r="AC104" i="1"/>
  <c r="AE103" i="1"/>
  <c r="AD103" i="1"/>
  <c r="AH47" i="1"/>
  <c r="AI46" i="1"/>
  <c r="J7" i="1" l="1"/>
  <c r="AF76" i="1"/>
  <c r="AG75" i="1"/>
  <c r="AI47" i="1"/>
  <c r="AH48" i="1"/>
  <c r="AJ24" i="1"/>
  <c r="AO18" i="1"/>
  <c r="AP18" i="1" s="1"/>
  <c r="AC105" i="1"/>
  <c r="AD104" i="1"/>
  <c r="AE104" i="1"/>
  <c r="AH49" i="1" l="1"/>
  <c r="AI48" i="1"/>
  <c r="AJ25" i="1"/>
  <c r="AD105" i="1"/>
  <c r="AE105" i="1"/>
  <c r="K7" i="1"/>
  <c r="AG76" i="1"/>
  <c r="AF77" i="1"/>
  <c r="AQ18" i="1"/>
  <c r="AR18" i="1" s="1"/>
  <c r="AS18" i="1" l="1"/>
  <c r="AT18" i="1" s="1"/>
  <c r="L7" i="1"/>
  <c r="AF78" i="1"/>
  <c r="AG77" i="1"/>
  <c r="AJ26" i="1"/>
  <c r="AI49" i="1"/>
  <c r="AH50" i="1"/>
  <c r="J8" i="1" l="1"/>
  <c r="AU18" i="1"/>
  <c r="AV18" i="1" s="1"/>
  <c r="AJ27" i="1"/>
  <c r="AG78" i="1"/>
  <c r="AF79" i="1"/>
  <c r="AH51" i="1"/>
  <c r="AI50" i="1"/>
  <c r="AF80" i="1" l="1"/>
  <c r="AG79" i="1"/>
  <c r="AJ28" i="1"/>
  <c r="AW18" i="1"/>
  <c r="AX18" i="1" s="1"/>
  <c r="K8" i="1"/>
  <c r="AI51" i="1"/>
  <c r="AH52" i="1"/>
  <c r="L8" i="1" l="1"/>
  <c r="AH53" i="1"/>
  <c r="AI52" i="1"/>
  <c r="AY18" i="1"/>
  <c r="AZ18" i="1" s="1"/>
  <c r="AJ29" i="1"/>
  <c r="AG80" i="1"/>
  <c r="AF81" i="1"/>
  <c r="BA18" i="1" l="1"/>
  <c r="BB18" i="1" s="1"/>
  <c r="AI53" i="1"/>
  <c r="AH54" i="1"/>
  <c r="AJ30" i="1"/>
  <c r="AF82" i="1"/>
  <c r="AG81" i="1"/>
  <c r="J9" i="1"/>
  <c r="AF83" i="1" l="1"/>
  <c r="AG82" i="1"/>
  <c r="AH55" i="1"/>
  <c r="AI54" i="1"/>
  <c r="AJ31" i="1"/>
  <c r="K9" i="1"/>
  <c r="BC18" i="1"/>
  <c r="BD18" i="1" s="1"/>
  <c r="L9" i="1" l="1"/>
  <c r="AJ32" i="1"/>
  <c r="AI55" i="1"/>
  <c r="AH56" i="1"/>
  <c r="AF84" i="1"/>
  <c r="AG83" i="1"/>
  <c r="AG84" i="1" l="1"/>
  <c r="AF85" i="1"/>
  <c r="AH57" i="1"/>
  <c r="AI56" i="1"/>
  <c r="AJ33" i="1"/>
  <c r="J10" i="1"/>
  <c r="AJ34" i="1" l="1"/>
  <c r="AI57" i="1"/>
  <c r="AH58" i="1"/>
  <c r="AF86" i="1"/>
  <c r="AG85" i="1"/>
  <c r="K10" i="1"/>
  <c r="L10" i="1" l="1"/>
  <c r="AI58" i="1"/>
  <c r="AH59" i="1"/>
  <c r="AJ35" i="1"/>
  <c r="AF87" i="1"/>
  <c r="AG86" i="1"/>
  <c r="AJ36" i="1" l="1"/>
  <c r="AF88" i="1"/>
  <c r="AG87" i="1"/>
  <c r="AI59" i="1"/>
  <c r="AH60" i="1"/>
  <c r="J11" i="1"/>
  <c r="K11" i="1" l="1"/>
  <c r="L11" i="1" s="1"/>
  <c r="AH61" i="1"/>
  <c r="AI60" i="1"/>
  <c r="AJ37" i="1"/>
  <c r="AF89" i="1"/>
  <c r="AG88" i="1"/>
  <c r="AJ38" i="1" l="1"/>
  <c r="AF90" i="1"/>
  <c r="AG89" i="1"/>
  <c r="AI61" i="1"/>
  <c r="AH62" i="1"/>
  <c r="J12" i="1"/>
  <c r="K12" i="1" l="1"/>
  <c r="L12" i="1" s="1"/>
  <c r="AI62" i="1"/>
  <c r="AH63" i="1"/>
  <c r="AJ39" i="1"/>
  <c r="AG90" i="1"/>
  <c r="AF91" i="1"/>
  <c r="AF92" i="1" l="1"/>
  <c r="AG91" i="1"/>
  <c r="AJ40" i="1"/>
  <c r="AI63" i="1"/>
  <c r="AH64" i="1"/>
  <c r="J13" i="1"/>
  <c r="K13" i="1" l="1"/>
  <c r="L13" i="1" s="1"/>
  <c r="AJ41" i="1"/>
  <c r="AI64" i="1"/>
  <c r="AH65" i="1"/>
  <c r="AF93" i="1"/>
  <c r="AG92" i="1"/>
  <c r="AJ42" i="1" l="1"/>
  <c r="AF94" i="1"/>
  <c r="AG93" i="1"/>
  <c r="AH66" i="1"/>
  <c r="AI65" i="1"/>
  <c r="J14" i="1"/>
  <c r="K14" i="1" l="1"/>
  <c r="L14" i="1" s="1"/>
  <c r="AI66" i="1"/>
  <c r="AH67" i="1"/>
  <c r="AG94" i="1"/>
  <c r="AF95" i="1"/>
  <c r="AJ43" i="1"/>
  <c r="AJ44" i="1" l="1"/>
  <c r="AF96" i="1"/>
  <c r="AG95" i="1"/>
  <c r="AH68" i="1"/>
  <c r="AI67" i="1"/>
  <c r="J15" i="1"/>
  <c r="K15" i="1" l="1"/>
  <c r="L15" i="1" s="1"/>
  <c r="AI68" i="1"/>
  <c r="AH69" i="1"/>
  <c r="AF97" i="1"/>
  <c r="AG96" i="1"/>
  <c r="AJ45" i="1"/>
  <c r="AI69" i="1" l="1"/>
  <c r="AH70" i="1"/>
  <c r="AJ46" i="1"/>
  <c r="AF98" i="1"/>
  <c r="AG97" i="1"/>
  <c r="J16" i="1"/>
  <c r="AJ47" i="1" l="1"/>
  <c r="K16" i="1"/>
  <c r="L16" i="1" s="1"/>
  <c r="AG98" i="1"/>
  <c r="AF99" i="1"/>
  <c r="AI70" i="1"/>
  <c r="AH71" i="1"/>
  <c r="AF100" i="1" l="1"/>
  <c r="AG99" i="1"/>
  <c r="J17" i="1"/>
  <c r="AH72" i="1"/>
  <c r="AI71" i="1"/>
  <c r="AJ48" i="1"/>
  <c r="AJ49" i="1" l="1"/>
  <c r="K17" i="1"/>
  <c r="L17" i="1" s="1"/>
  <c r="AH73" i="1"/>
  <c r="AI72" i="1"/>
  <c r="AF101" i="1"/>
  <c r="AG100" i="1"/>
  <c r="AH74" i="1" l="1"/>
  <c r="AI73" i="1"/>
  <c r="J18" i="1"/>
  <c r="AF102" i="1"/>
  <c r="AG101" i="1"/>
  <c r="AJ50" i="1"/>
  <c r="AJ51" i="1" l="1"/>
  <c r="AG102" i="1"/>
  <c r="AF103" i="1"/>
  <c r="K18" i="1"/>
  <c r="L18" i="1" s="1"/>
  <c r="AH75" i="1"/>
  <c r="AI74" i="1"/>
  <c r="J19" i="1" l="1"/>
  <c r="AI75" i="1"/>
  <c r="AH76" i="1"/>
  <c r="AF104" i="1"/>
  <c r="AG103" i="1"/>
  <c r="AJ52" i="1"/>
  <c r="AJ53" i="1" l="1"/>
  <c r="AH77" i="1"/>
  <c r="AI76" i="1"/>
  <c r="AF105" i="1"/>
  <c r="AG105" i="1" s="1"/>
  <c r="AG104" i="1"/>
  <c r="K19" i="1"/>
  <c r="L19" i="1" s="1"/>
  <c r="J20" i="1" l="1"/>
  <c r="AI77" i="1"/>
  <c r="AH78" i="1"/>
  <c r="AJ54" i="1"/>
  <c r="AK53" i="1"/>
  <c r="AK54" i="1" l="1"/>
  <c r="AJ55" i="1"/>
  <c r="AH79" i="1"/>
  <c r="AI78" i="1"/>
  <c r="K20" i="1"/>
  <c r="AK51" i="1"/>
  <c r="AK52" i="1"/>
  <c r="AK50" i="1"/>
  <c r="AK19" i="1"/>
  <c r="AL19" i="1" s="1"/>
  <c r="AK45" i="1"/>
  <c r="AK47" i="1"/>
  <c r="AK30" i="1"/>
  <c r="AK33" i="1"/>
  <c r="AK31" i="1"/>
  <c r="AK20" i="1"/>
  <c r="AK21" i="1"/>
  <c r="AK43" i="1"/>
  <c r="AK38" i="1"/>
  <c r="AK42" i="1"/>
  <c r="AK39" i="1"/>
  <c r="AK41" i="1"/>
  <c r="AK37" i="1"/>
  <c r="AK35" i="1"/>
  <c r="AK40" i="1"/>
  <c r="AK32" i="1"/>
  <c r="AK27" i="1"/>
  <c r="AK28" i="1"/>
  <c r="AK48" i="1"/>
  <c r="AK25" i="1"/>
  <c r="AK23" i="1"/>
  <c r="AK29" i="1"/>
  <c r="AK36" i="1"/>
  <c r="AK46" i="1"/>
  <c r="AK34" i="1"/>
  <c r="AK44" i="1"/>
  <c r="AK49" i="1"/>
  <c r="AK24" i="1"/>
  <c r="AK26" i="1"/>
  <c r="AK22" i="1"/>
  <c r="K5" i="1" l="1"/>
  <c r="L20" i="1"/>
  <c r="AH80" i="1"/>
  <c r="AI79" i="1"/>
  <c r="AJ56" i="1"/>
  <c r="AK55" i="1"/>
  <c r="AL20" i="1"/>
  <c r="AM19" i="1"/>
  <c r="AN19" i="1" s="1"/>
  <c r="AL21" i="1" l="1"/>
  <c r="AO19" i="1"/>
  <c r="AP19" i="1" s="1"/>
  <c r="AK56" i="1"/>
  <c r="AJ57" i="1"/>
  <c r="AH81" i="1"/>
  <c r="AI80" i="1"/>
  <c r="M6" i="1"/>
  <c r="N6" i="1" s="1"/>
  <c r="AJ58" i="1" l="1"/>
  <c r="AK57" i="1"/>
  <c r="O6" i="1"/>
  <c r="AQ19" i="1"/>
  <c r="AR19" i="1" s="1"/>
  <c r="AL22" i="1"/>
  <c r="AH82" i="1"/>
  <c r="AI81" i="1"/>
  <c r="AL23" i="1" l="1"/>
  <c r="M7" i="1"/>
  <c r="AS19" i="1"/>
  <c r="AT19" i="1" s="1"/>
  <c r="AH83" i="1"/>
  <c r="AI82" i="1"/>
  <c r="AK58" i="1"/>
  <c r="AJ59" i="1"/>
  <c r="AI83" i="1" l="1"/>
  <c r="AH84" i="1"/>
  <c r="N7" i="1"/>
  <c r="AJ60" i="1"/>
  <c r="AK59" i="1"/>
  <c r="AL24" i="1"/>
  <c r="AU19" i="1"/>
  <c r="AV19" i="1" s="1"/>
  <c r="O7" i="1" l="1"/>
  <c r="AK60" i="1"/>
  <c r="AJ61" i="1"/>
  <c r="AW19" i="1"/>
  <c r="AX19" i="1" s="1"/>
  <c r="AH85" i="1"/>
  <c r="AI84" i="1"/>
  <c r="AL25" i="1"/>
  <c r="AH86" i="1" l="1"/>
  <c r="AI85" i="1"/>
  <c r="AY19" i="1"/>
  <c r="AZ19" i="1" s="1"/>
  <c r="AK61" i="1"/>
  <c r="AJ62" i="1"/>
  <c r="M8" i="1"/>
  <c r="AL26" i="1"/>
  <c r="AK62" i="1" l="1"/>
  <c r="AJ63" i="1"/>
  <c r="N8" i="1"/>
  <c r="AM20" i="1" s="1"/>
  <c r="AN20" i="1" s="1"/>
  <c r="BA19" i="1"/>
  <c r="BB19" i="1" s="1"/>
  <c r="AL27" i="1"/>
  <c r="AH87" i="1"/>
  <c r="AI86" i="1"/>
  <c r="AL28" i="1" l="1"/>
  <c r="BC19" i="1"/>
  <c r="BD19" i="1" s="1"/>
  <c r="AK63" i="1"/>
  <c r="AJ64" i="1"/>
  <c r="AH88" i="1"/>
  <c r="AI87" i="1"/>
  <c r="O8" i="1"/>
  <c r="AJ65" i="1" l="1"/>
  <c r="AK64" i="1"/>
  <c r="AL29" i="1"/>
  <c r="M9" i="1"/>
  <c r="AH89" i="1"/>
  <c r="AI88" i="1"/>
  <c r="AI89" i="1" l="1"/>
  <c r="AH90" i="1"/>
  <c r="AL30" i="1"/>
  <c r="N9" i="1"/>
  <c r="AK65" i="1"/>
  <c r="AJ66" i="1"/>
  <c r="AJ67" i="1" l="1"/>
  <c r="AK66" i="1"/>
  <c r="AL31" i="1"/>
  <c r="O9" i="1"/>
  <c r="AH91" i="1"/>
  <c r="AI90" i="1"/>
  <c r="M10" i="1" l="1"/>
  <c r="AL32" i="1"/>
  <c r="AH92" i="1"/>
  <c r="AI91" i="1"/>
  <c r="AK67" i="1"/>
  <c r="AJ68" i="1"/>
  <c r="AH93" i="1" l="1"/>
  <c r="AI92" i="1"/>
  <c r="AJ69" i="1"/>
  <c r="AK68" i="1"/>
  <c r="AL33" i="1"/>
  <c r="N10" i="1"/>
  <c r="AK69" i="1" l="1"/>
  <c r="AJ70" i="1"/>
  <c r="O10" i="1"/>
  <c r="AL34" i="1"/>
  <c r="AI93" i="1"/>
  <c r="AH94" i="1"/>
  <c r="AH95" i="1" l="1"/>
  <c r="AI94" i="1"/>
  <c r="AJ71" i="1"/>
  <c r="AK70" i="1"/>
  <c r="AL35" i="1"/>
  <c r="M11" i="1"/>
  <c r="AK71" i="1" l="1"/>
  <c r="AJ72" i="1"/>
  <c r="AL36" i="1"/>
  <c r="N11" i="1"/>
  <c r="O11" i="1" s="1"/>
  <c r="AH96" i="1"/>
  <c r="AI95" i="1"/>
  <c r="AH97" i="1" l="1"/>
  <c r="AI96" i="1"/>
  <c r="AL37" i="1"/>
  <c r="AJ73" i="1"/>
  <c r="AK72" i="1"/>
  <c r="M12" i="1"/>
  <c r="N12" i="1" l="1"/>
  <c r="O12" i="1" s="1"/>
  <c r="AJ74" i="1"/>
  <c r="AK73" i="1"/>
  <c r="AL38" i="1"/>
  <c r="AI97" i="1"/>
  <c r="AH98" i="1"/>
  <c r="AH99" i="1" l="1"/>
  <c r="AI98" i="1"/>
  <c r="AL39" i="1"/>
  <c r="AJ75" i="1"/>
  <c r="AK74" i="1"/>
  <c r="M13" i="1"/>
  <c r="AL40" i="1" l="1"/>
  <c r="N13" i="1"/>
  <c r="O13" i="1" s="1"/>
  <c r="AJ76" i="1"/>
  <c r="AK75" i="1"/>
  <c r="AH100" i="1"/>
  <c r="AI99" i="1"/>
  <c r="M14" i="1" l="1"/>
  <c r="AH101" i="1"/>
  <c r="AI100" i="1"/>
  <c r="AL41" i="1"/>
  <c r="AK76" i="1"/>
  <c r="AJ77" i="1"/>
  <c r="AL42" i="1" l="1"/>
  <c r="AJ78" i="1"/>
  <c r="AK77" i="1"/>
  <c r="AI101" i="1"/>
  <c r="AH102" i="1"/>
  <c r="N14" i="1"/>
  <c r="O14" i="1" s="1"/>
  <c r="M15" i="1" l="1"/>
  <c r="AH103" i="1"/>
  <c r="AI102" i="1"/>
  <c r="AK78" i="1"/>
  <c r="AJ79" i="1"/>
  <c r="AL43" i="1"/>
  <c r="AJ80" i="1" l="1"/>
  <c r="AK79" i="1"/>
  <c r="AL44" i="1"/>
  <c r="AH104" i="1"/>
  <c r="AI103" i="1"/>
  <c r="N15" i="1"/>
  <c r="O15" i="1" s="1"/>
  <c r="M16" i="1" l="1"/>
  <c r="AH105" i="1"/>
  <c r="AI105" i="1" s="1"/>
  <c r="AI104" i="1"/>
  <c r="AL45" i="1"/>
  <c r="AJ81" i="1"/>
  <c r="AK80" i="1"/>
  <c r="AJ82" i="1" l="1"/>
  <c r="AK81" i="1"/>
  <c r="AL46" i="1"/>
  <c r="N16" i="1"/>
  <c r="O16" i="1" s="1"/>
  <c r="M17" i="1" l="1"/>
  <c r="AL47" i="1"/>
  <c r="AJ83" i="1"/>
  <c r="AK82" i="1"/>
  <c r="AJ84" i="1" l="1"/>
  <c r="AK83" i="1"/>
  <c r="AL48" i="1"/>
  <c r="N17" i="1"/>
  <c r="O17" i="1" s="1"/>
  <c r="M18" i="1" l="1"/>
  <c r="AL49" i="1"/>
  <c r="AJ85" i="1"/>
  <c r="AK84" i="1"/>
  <c r="AJ86" i="1" l="1"/>
  <c r="AK85" i="1"/>
  <c r="AL50" i="1"/>
  <c r="N18" i="1"/>
  <c r="O18" i="1" s="1"/>
  <c r="M19" i="1" l="1"/>
  <c r="AL51" i="1"/>
  <c r="AJ87" i="1"/>
  <c r="AK86" i="1"/>
  <c r="AJ88" i="1" l="1"/>
  <c r="AK87" i="1"/>
  <c r="AL52" i="1"/>
  <c r="N19" i="1"/>
  <c r="O19" i="1" s="1"/>
  <c r="M20" i="1" l="1"/>
  <c r="AL53" i="1"/>
  <c r="AM52" i="1"/>
  <c r="AK88" i="1"/>
  <c r="AJ89" i="1"/>
  <c r="AJ90" i="1" l="1"/>
  <c r="AK89" i="1"/>
  <c r="AM53" i="1"/>
  <c r="AL54" i="1"/>
  <c r="N20" i="1"/>
  <c r="AM50" i="1"/>
  <c r="AM36" i="1"/>
  <c r="AM26" i="1"/>
  <c r="AM47" i="1"/>
  <c r="AM22" i="1"/>
  <c r="AM42" i="1"/>
  <c r="AM31" i="1"/>
  <c r="AM44" i="1"/>
  <c r="AM30" i="1"/>
  <c r="AM21" i="1"/>
  <c r="AN21" i="1" s="1"/>
  <c r="AM45" i="1"/>
  <c r="AM23" i="1"/>
  <c r="AM35" i="1"/>
  <c r="AM40" i="1"/>
  <c r="AM38" i="1"/>
  <c r="AM51" i="1"/>
  <c r="AM33" i="1"/>
  <c r="AM49" i="1"/>
  <c r="AM34" i="1"/>
  <c r="AM25" i="1"/>
  <c r="AM29" i="1"/>
  <c r="AM46" i="1"/>
  <c r="AM43" i="1"/>
  <c r="AM48" i="1"/>
  <c r="AM32" i="1"/>
  <c r="AM39" i="1"/>
  <c r="AM24" i="1"/>
  <c r="AM37" i="1"/>
  <c r="AM28" i="1"/>
  <c r="AM41" i="1"/>
  <c r="AM27" i="1"/>
  <c r="AN22" i="1" l="1"/>
  <c r="N5" i="1"/>
  <c r="O20" i="1"/>
  <c r="AL55" i="1"/>
  <c r="AM54" i="1"/>
  <c r="AJ91" i="1"/>
  <c r="AK90" i="1"/>
  <c r="AJ92" i="1" l="1"/>
  <c r="AK91" i="1"/>
  <c r="AM55" i="1"/>
  <c r="AL56" i="1"/>
  <c r="P6" i="1"/>
  <c r="AN23" i="1"/>
  <c r="AL57" i="1" l="1"/>
  <c r="AM56" i="1"/>
  <c r="Q6" i="1"/>
  <c r="AO20" i="1" s="1"/>
  <c r="AP20" i="1" s="1"/>
  <c r="AN24" i="1"/>
  <c r="AK92" i="1"/>
  <c r="AJ93" i="1"/>
  <c r="AQ20" i="1" l="1"/>
  <c r="AR20" i="1" s="1"/>
  <c r="AN25" i="1"/>
  <c r="AJ94" i="1"/>
  <c r="AK93" i="1"/>
  <c r="AM57" i="1"/>
  <c r="AL58" i="1"/>
  <c r="R6" i="1"/>
  <c r="AL59" i="1" l="1"/>
  <c r="AM58" i="1"/>
  <c r="AJ95" i="1"/>
  <c r="AK94" i="1"/>
  <c r="AN26" i="1"/>
  <c r="P7" i="1"/>
  <c r="AS20" i="1"/>
  <c r="AT20" i="1" s="1"/>
  <c r="AJ96" i="1" l="1"/>
  <c r="AK95" i="1"/>
  <c r="AU20" i="1"/>
  <c r="AV20" i="1" s="1"/>
  <c r="Q7" i="1"/>
  <c r="AN27" i="1"/>
  <c r="AM59" i="1"/>
  <c r="AL60" i="1"/>
  <c r="AM60" i="1" l="1"/>
  <c r="AL61" i="1"/>
  <c r="R7" i="1"/>
  <c r="AW20" i="1"/>
  <c r="AX20" i="1" s="1"/>
  <c r="AN28" i="1"/>
  <c r="AK96" i="1"/>
  <c r="AJ97" i="1"/>
  <c r="AN29" i="1" l="1"/>
  <c r="AY20" i="1"/>
  <c r="AZ20" i="1" s="1"/>
  <c r="P8" i="1"/>
  <c r="AJ98" i="1"/>
  <c r="AK97" i="1"/>
  <c r="AM61" i="1"/>
  <c r="AL62" i="1"/>
  <c r="Q8" i="1" l="1"/>
  <c r="AJ99" i="1"/>
  <c r="AK98" i="1"/>
  <c r="BA20" i="1"/>
  <c r="BB20" i="1" s="1"/>
  <c r="AL63" i="1"/>
  <c r="AM62" i="1"/>
  <c r="AN30" i="1"/>
  <c r="AN31" i="1" l="1"/>
  <c r="AL64" i="1"/>
  <c r="AM63" i="1"/>
  <c r="BC20" i="1"/>
  <c r="BD20" i="1" s="1"/>
  <c r="AJ100" i="1"/>
  <c r="AK99" i="1"/>
  <c r="R8" i="1"/>
  <c r="AK100" i="1" l="1"/>
  <c r="AJ101" i="1"/>
  <c r="P9" i="1"/>
  <c r="AM64" i="1"/>
  <c r="AL65" i="1"/>
  <c r="AN32" i="1"/>
  <c r="AM65" i="1" l="1"/>
  <c r="AL66" i="1"/>
  <c r="Q9" i="1"/>
  <c r="AJ102" i="1"/>
  <c r="AK101" i="1"/>
  <c r="AN33" i="1"/>
  <c r="AJ103" i="1" l="1"/>
  <c r="AK102" i="1"/>
  <c r="R9" i="1"/>
  <c r="AM66" i="1"/>
  <c r="AL67" i="1"/>
  <c r="AN34" i="1"/>
  <c r="AN35" i="1" l="1"/>
  <c r="AL68" i="1"/>
  <c r="AM67" i="1"/>
  <c r="P10" i="1"/>
  <c r="AJ104" i="1"/>
  <c r="AK103" i="1"/>
  <c r="AK104" i="1" l="1"/>
  <c r="AJ105" i="1"/>
  <c r="AK105" i="1" s="1"/>
  <c r="Q10" i="1"/>
  <c r="AM68" i="1"/>
  <c r="AL69" i="1"/>
  <c r="AN36" i="1"/>
  <c r="AN37" i="1" l="1"/>
  <c r="R10" i="1"/>
  <c r="AL70" i="1"/>
  <c r="AM69" i="1"/>
  <c r="AM70" i="1" l="1"/>
  <c r="AL71" i="1"/>
  <c r="P11" i="1"/>
  <c r="AN38" i="1"/>
  <c r="AL72" i="1" l="1"/>
  <c r="AM71" i="1"/>
  <c r="AN39" i="1"/>
  <c r="Q11" i="1"/>
  <c r="R11" i="1" s="1"/>
  <c r="AN40" i="1" l="1"/>
  <c r="P12" i="1"/>
  <c r="AL73" i="1"/>
  <c r="AM72" i="1"/>
  <c r="Q12" i="1" l="1"/>
  <c r="R12" i="1" s="1"/>
  <c r="AL74" i="1"/>
  <c r="AM73" i="1"/>
  <c r="AN41" i="1"/>
  <c r="AL75" i="1" l="1"/>
  <c r="AM74" i="1"/>
  <c r="AN42" i="1"/>
  <c r="P13" i="1"/>
  <c r="Q13" i="1" l="1"/>
  <c r="R13" i="1" s="1"/>
  <c r="AN43" i="1"/>
  <c r="AL76" i="1"/>
  <c r="AM75" i="1"/>
  <c r="AN44" i="1" l="1"/>
  <c r="AL77" i="1"/>
  <c r="AM76" i="1"/>
  <c r="P14" i="1"/>
  <c r="Q14" i="1" l="1"/>
  <c r="R14" i="1" s="1"/>
  <c r="AL78" i="1"/>
  <c r="AM77" i="1"/>
  <c r="AN45" i="1"/>
  <c r="AL79" i="1" l="1"/>
  <c r="AM78" i="1"/>
  <c r="AN46" i="1"/>
  <c r="P15" i="1"/>
  <c r="Q15" i="1" l="1"/>
  <c r="R15" i="1" s="1"/>
  <c r="AN47" i="1"/>
  <c r="AL80" i="1"/>
  <c r="AM79" i="1"/>
  <c r="AN48" i="1" l="1"/>
  <c r="P16" i="1"/>
  <c r="AL81" i="1"/>
  <c r="AM80" i="1"/>
  <c r="AM81" i="1" l="1"/>
  <c r="AL82" i="1"/>
  <c r="Q16" i="1"/>
  <c r="R16" i="1" s="1"/>
  <c r="AN49" i="1"/>
  <c r="P17" i="1" l="1"/>
  <c r="AL83" i="1"/>
  <c r="AM82" i="1"/>
  <c r="AN50" i="1"/>
  <c r="AN51" i="1" l="1"/>
  <c r="AL84" i="1"/>
  <c r="AM83" i="1"/>
  <c r="Q17" i="1"/>
  <c r="R17" i="1" s="1"/>
  <c r="P18" i="1" l="1"/>
  <c r="AL85" i="1"/>
  <c r="AM84" i="1"/>
  <c r="AN52" i="1"/>
  <c r="AN53" i="1" l="1"/>
  <c r="AL86" i="1"/>
  <c r="AM85" i="1"/>
  <c r="Q18" i="1"/>
  <c r="R18" i="1" s="1"/>
  <c r="P19" i="1" l="1"/>
  <c r="AL87" i="1"/>
  <c r="AM86" i="1"/>
  <c r="AN54" i="1"/>
  <c r="AN55" i="1" l="1"/>
  <c r="AM87" i="1"/>
  <c r="AL88" i="1"/>
  <c r="Q19" i="1"/>
  <c r="R19" i="1" s="1"/>
  <c r="P20" i="1" l="1"/>
  <c r="AL89" i="1"/>
  <c r="AM88" i="1"/>
  <c r="AO55" i="1"/>
  <c r="AN56" i="1"/>
  <c r="AO56" i="1" l="1"/>
  <c r="AN57" i="1"/>
  <c r="AL90" i="1"/>
  <c r="AM89" i="1"/>
  <c r="Q20" i="1"/>
  <c r="AO53" i="1"/>
  <c r="AO54" i="1"/>
  <c r="AO33" i="1"/>
  <c r="AO30" i="1"/>
  <c r="AO41" i="1"/>
  <c r="AO34" i="1"/>
  <c r="AO35" i="1"/>
  <c r="AO32" i="1"/>
  <c r="AO47" i="1"/>
  <c r="AO27" i="1"/>
  <c r="AO46" i="1"/>
  <c r="AO23" i="1"/>
  <c r="AO37" i="1"/>
  <c r="AO50" i="1"/>
  <c r="AO39" i="1"/>
  <c r="AO29" i="1"/>
  <c r="AO49" i="1"/>
  <c r="AO26" i="1"/>
  <c r="AO21" i="1"/>
  <c r="AP21" i="1" s="1"/>
  <c r="AO38" i="1"/>
  <c r="AO25" i="1"/>
  <c r="AO43" i="1"/>
  <c r="AO28" i="1"/>
  <c r="AO45" i="1"/>
  <c r="AO36" i="1"/>
  <c r="AO48" i="1"/>
  <c r="AO22" i="1"/>
  <c r="AO51" i="1"/>
  <c r="AO44" i="1"/>
  <c r="AO24" i="1"/>
  <c r="AO52" i="1"/>
  <c r="AO31" i="1"/>
  <c r="AO42" i="1"/>
  <c r="AO40" i="1"/>
  <c r="Q5" i="1" l="1"/>
  <c r="R20" i="1"/>
  <c r="AQ21" i="1"/>
  <c r="AR21" i="1" s="1"/>
  <c r="AP22" i="1"/>
  <c r="AL91" i="1"/>
  <c r="AM90" i="1"/>
  <c r="AN58" i="1"/>
  <c r="AO57" i="1"/>
  <c r="AQ22" i="1" l="1"/>
  <c r="AP23" i="1"/>
  <c r="AO58" i="1"/>
  <c r="AN59" i="1"/>
  <c r="AM91" i="1"/>
  <c r="AL92" i="1"/>
  <c r="AS21" i="1"/>
  <c r="AT21" i="1" s="1"/>
  <c r="AR22" i="1"/>
  <c r="S6" i="1"/>
  <c r="T6" i="1" s="1"/>
  <c r="AS22" i="1" l="1"/>
  <c r="AL93" i="1"/>
  <c r="AM92" i="1"/>
  <c r="U6" i="1"/>
  <c r="AO59" i="1"/>
  <c r="AN60" i="1"/>
  <c r="AU21" i="1"/>
  <c r="AV21" i="1" s="1"/>
  <c r="AT22" i="1"/>
  <c r="AQ23" i="1"/>
  <c r="AR23" i="1" s="1"/>
  <c r="AP24" i="1"/>
  <c r="AS23" i="1" l="1"/>
  <c r="AO60" i="1"/>
  <c r="AN61" i="1"/>
  <c r="AU22" i="1"/>
  <c r="AV22" i="1" s="1"/>
  <c r="AT23" i="1"/>
  <c r="S7" i="1"/>
  <c r="T7" i="1" s="1"/>
  <c r="AP25" i="1"/>
  <c r="AQ24" i="1"/>
  <c r="AR24" i="1" s="1"/>
  <c r="AL94" i="1"/>
  <c r="AM93" i="1"/>
  <c r="AW21" i="1"/>
  <c r="AX21" i="1" s="1"/>
  <c r="AS24" i="1" l="1"/>
  <c r="U7" i="1"/>
  <c r="AY21" i="1"/>
  <c r="AZ21" i="1" s="1"/>
  <c r="AU23" i="1"/>
  <c r="AV23" i="1" s="1"/>
  <c r="AT24" i="1"/>
  <c r="AW22" i="1"/>
  <c r="AX22" i="1" s="1"/>
  <c r="AN62" i="1"/>
  <c r="AO61" i="1"/>
  <c r="AL95" i="1"/>
  <c r="AM94" i="1"/>
  <c r="AP26" i="1"/>
  <c r="AQ25" i="1"/>
  <c r="AR25" i="1" s="1"/>
  <c r="AS25" i="1" l="1"/>
  <c r="AW23" i="1"/>
  <c r="AX23" i="1" s="1"/>
  <c r="AY22" i="1"/>
  <c r="AZ22" i="1" s="1"/>
  <c r="AM95" i="1"/>
  <c r="AL96" i="1"/>
  <c r="BA21" i="1"/>
  <c r="BB21" i="1" s="1"/>
  <c r="AN63" i="1"/>
  <c r="AO62" i="1"/>
  <c r="AU24" i="1"/>
  <c r="AV24" i="1" s="1"/>
  <c r="AT25" i="1"/>
  <c r="AP27" i="1"/>
  <c r="S8" i="1"/>
  <c r="T8" i="1" s="1"/>
  <c r="BA22" i="1" l="1"/>
  <c r="AW24" i="1"/>
  <c r="AX24" i="1" s="1"/>
  <c r="AP28" i="1"/>
  <c r="AY23" i="1"/>
  <c r="AZ23" i="1" s="1"/>
  <c r="AL97" i="1"/>
  <c r="AM96" i="1"/>
  <c r="AU25" i="1"/>
  <c r="AV25" i="1" s="1"/>
  <c r="AO63" i="1"/>
  <c r="AN64" i="1"/>
  <c r="U8" i="1"/>
  <c r="BC21" i="1"/>
  <c r="BD21" i="1" s="1"/>
  <c r="BB22" i="1"/>
  <c r="AW25" i="1" l="1"/>
  <c r="BA23" i="1"/>
  <c r="BB23" i="1" s="1"/>
  <c r="AN65" i="1"/>
  <c r="AO64" i="1"/>
  <c r="AY24" i="1"/>
  <c r="AZ24" i="1" s="1"/>
  <c r="AX25" i="1"/>
  <c r="AP29" i="1"/>
  <c r="BC22" i="1"/>
  <c r="BD22" i="1" s="1"/>
  <c r="S9" i="1"/>
  <c r="AL98" i="1"/>
  <c r="AM97" i="1"/>
  <c r="BA24" i="1" l="1"/>
  <c r="T9" i="1"/>
  <c r="U9" i="1" s="1"/>
  <c r="AO65" i="1"/>
  <c r="AN66" i="1"/>
  <c r="BC23" i="1"/>
  <c r="BD23" i="1" s="1"/>
  <c r="BB24" i="1"/>
  <c r="AP30" i="1"/>
  <c r="AL99" i="1"/>
  <c r="AM98" i="1"/>
  <c r="AY25" i="1"/>
  <c r="AZ25" i="1" s="1"/>
  <c r="BA25" i="1" l="1"/>
  <c r="AN67" i="1"/>
  <c r="AO66" i="1"/>
  <c r="AP31" i="1"/>
  <c r="AM99" i="1"/>
  <c r="AL100" i="1"/>
  <c r="BC24" i="1"/>
  <c r="BD24" i="1" s="1"/>
  <c r="BB25" i="1"/>
  <c r="S10" i="1"/>
  <c r="AP32" i="1" l="1"/>
  <c r="T10" i="1"/>
  <c r="U10" i="1" s="1"/>
  <c r="BC25" i="1"/>
  <c r="BD25" i="1" s="1"/>
  <c r="AO67" i="1"/>
  <c r="AN68" i="1"/>
  <c r="AL101" i="1"/>
  <c r="AM100" i="1"/>
  <c r="AL102" i="1" l="1"/>
  <c r="AM101" i="1"/>
  <c r="AN69" i="1"/>
  <c r="AO68" i="1"/>
  <c r="S11" i="1"/>
  <c r="AP33" i="1"/>
  <c r="AO69" i="1" l="1"/>
  <c r="AN70" i="1"/>
  <c r="T11" i="1"/>
  <c r="U11" i="1" s="1"/>
  <c r="AL103" i="1"/>
  <c r="AM102" i="1"/>
  <c r="AP34" i="1"/>
  <c r="S12" i="1" l="1"/>
  <c r="AN71" i="1"/>
  <c r="AO70" i="1"/>
  <c r="AP35" i="1"/>
  <c r="AM103" i="1"/>
  <c r="AL104" i="1"/>
  <c r="AQ26" i="1"/>
  <c r="AR26" i="1" s="1"/>
  <c r="AL105" i="1" l="1"/>
  <c r="AM105" i="1" s="1"/>
  <c r="AM104" i="1"/>
  <c r="AP36" i="1"/>
  <c r="AO71" i="1"/>
  <c r="AN72" i="1"/>
  <c r="T12" i="1"/>
  <c r="U12" i="1" s="1"/>
  <c r="AS26" i="1"/>
  <c r="AT26" i="1" s="1"/>
  <c r="AO72" i="1" l="1"/>
  <c r="AN73" i="1"/>
  <c r="AP37" i="1"/>
  <c r="AU26" i="1"/>
  <c r="AV26" i="1" s="1"/>
  <c r="S13" i="1"/>
  <c r="AW26" i="1" l="1"/>
  <c r="AX26" i="1" s="1"/>
  <c r="AN74" i="1"/>
  <c r="AO73" i="1"/>
  <c r="T13" i="1"/>
  <c r="U13" i="1" s="1"/>
  <c r="AP38" i="1"/>
  <c r="AP39" i="1" l="1"/>
  <c r="AN75" i="1"/>
  <c r="AO74" i="1"/>
  <c r="AY26" i="1"/>
  <c r="AZ26" i="1" s="1"/>
  <c r="S14" i="1"/>
  <c r="AN76" i="1" l="1"/>
  <c r="AO75" i="1"/>
  <c r="T14" i="1"/>
  <c r="U14" i="1" s="1"/>
  <c r="BA26" i="1"/>
  <c r="BB26" i="1" s="1"/>
  <c r="AP40" i="1"/>
  <c r="S15" i="1" l="1"/>
  <c r="BC26" i="1"/>
  <c r="BD26" i="1" s="1"/>
  <c r="AP41" i="1"/>
  <c r="AN77" i="1"/>
  <c r="AO76" i="1"/>
  <c r="AN78" i="1" l="1"/>
  <c r="AO77" i="1"/>
  <c r="AP42" i="1"/>
  <c r="T15" i="1"/>
  <c r="U15" i="1" s="1"/>
  <c r="AP43" i="1" l="1"/>
  <c r="S16" i="1"/>
  <c r="AO78" i="1"/>
  <c r="AN79" i="1"/>
  <c r="AP44" i="1" l="1"/>
  <c r="AN80" i="1"/>
  <c r="AO79" i="1"/>
  <c r="T16" i="1"/>
  <c r="U16" i="1" s="1"/>
  <c r="AO80" i="1" l="1"/>
  <c r="AN81" i="1"/>
  <c r="S17" i="1"/>
  <c r="AP45" i="1"/>
  <c r="T17" i="1" l="1"/>
  <c r="U17" i="1" s="1"/>
  <c r="AN82" i="1"/>
  <c r="AO81" i="1"/>
  <c r="AP46" i="1"/>
  <c r="AP47" i="1" l="1"/>
  <c r="AN83" i="1"/>
  <c r="AO82" i="1"/>
  <c r="S18" i="1"/>
  <c r="AN84" i="1" l="1"/>
  <c r="AO83" i="1"/>
  <c r="T18" i="1"/>
  <c r="U18" i="1" s="1"/>
  <c r="AP48" i="1"/>
  <c r="S19" i="1" l="1"/>
  <c r="AP49" i="1"/>
  <c r="AO84" i="1"/>
  <c r="AN85" i="1"/>
  <c r="AN86" i="1" l="1"/>
  <c r="AO85" i="1"/>
  <c r="AP50" i="1"/>
  <c r="T19" i="1"/>
  <c r="U19" i="1" s="1"/>
  <c r="S20" i="1" l="1"/>
  <c r="AP51" i="1"/>
  <c r="AQ50" i="1"/>
  <c r="AO86" i="1"/>
  <c r="AN87" i="1"/>
  <c r="AN88" i="1" l="1"/>
  <c r="AO87" i="1"/>
  <c r="AQ51" i="1"/>
  <c r="AP52" i="1"/>
  <c r="T20" i="1"/>
  <c r="AQ48" i="1"/>
  <c r="AQ42" i="1"/>
  <c r="AQ46" i="1"/>
  <c r="AQ32" i="1"/>
  <c r="AQ29" i="1"/>
  <c r="AQ35" i="1"/>
  <c r="AQ45" i="1"/>
  <c r="AQ44" i="1"/>
  <c r="AQ28" i="1"/>
  <c r="AQ31" i="1"/>
  <c r="AQ49" i="1"/>
  <c r="AQ30" i="1"/>
  <c r="AQ40" i="1"/>
  <c r="AQ36" i="1"/>
  <c r="AQ41" i="1"/>
  <c r="AQ33" i="1"/>
  <c r="AQ39" i="1"/>
  <c r="AQ34" i="1"/>
  <c r="AQ43" i="1"/>
  <c r="AQ38" i="1"/>
  <c r="AQ37" i="1"/>
  <c r="AQ27" i="1"/>
  <c r="AR27" i="1" s="1"/>
  <c r="AQ47" i="1"/>
  <c r="T5" i="1" l="1"/>
  <c r="U20" i="1"/>
  <c r="AQ52" i="1"/>
  <c r="AP53" i="1"/>
  <c r="AS27" i="1"/>
  <c r="AT27" i="1" s="1"/>
  <c r="AR28" i="1"/>
  <c r="AN89" i="1"/>
  <c r="AO88" i="1"/>
  <c r="AN90" i="1" l="1"/>
  <c r="AO89" i="1"/>
  <c r="AR29" i="1"/>
  <c r="AU27" i="1"/>
  <c r="AV27" i="1" s="1"/>
  <c r="AQ53" i="1"/>
  <c r="AP54" i="1"/>
  <c r="A24" i="1"/>
  <c r="B24" i="1" s="1"/>
  <c r="AQ54" i="1" l="1"/>
  <c r="AP55" i="1"/>
  <c r="C24" i="1"/>
  <c r="AW27" i="1"/>
  <c r="AX27" i="1" s="1"/>
  <c r="AR30" i="1"/>
  <c r="AO90" i="1"/>
  <c r="AN91" i="1"/>
  <c r="AN92" i="1" l="1"/>
  <c r="AO91" i="1"/>
  <c r="AY27" i="1"/>
  <c r="AZ27" i="1" s="1"/>
  <c r="AQ55" i="1"/>
  <c r="AP56" i="1"/>
  <c r="A25" i="1"/>
  <c r="AR31" i="1"/>
  <c r="AP57" i="1" l="1"/>
  <c r="AQ56" i="1"/>
  <c r="B25" i="1"/>
  <c r="AS28" i="1" s="1"/>
  <c r="AT28" i="1" s="1"/>
  <c r="BA27" i="1"/>
  <c r="BB27" i="1" s="1"/>
  <c r="AR32" i="1"/>
  <c r="AN93" i="1"/>
  <c r="AO92" i="1"/>
  <c r="AR33" i="1" l="1"/>
  <c r="AQ57" i="1"/>
  <c r="AP58" i="1"/>
  <c r="BC27" i="1"/>
  <c r="BD27" i="1" s="1"/>
  <c r="C25" i="1"/>
  <c r="AN94" i="1"/>
  <c r="AO93" i="1"/>
  <c r="AP59" i="1" l="1"/>
  <c r="AQ58" i="1"/>
  <c r="AO94" i="1"/>
  <c r="AN95" i="1"/>
  <c r="AR34" i="1"/>
  <c r="A26" i="1"/>
  <c r="AN96" i="1" l="1"/>
  <c r="AO95" i="1"/>
  <c r="AQ59" i="1"/>
  <c r="AP60" i="1"/>
  <c r="AR35" i="1"/>
  <c r="B26" i="1"/>
  <c r="C26" i="1" l="1"/>
  <c r="AR36" i="1"/>
  <c r="AP61" i="1"/>
  <c r="AQ60" i="1"/>
  <c r="AN97" i="1"/>
  <c r="AO96" i="1"/>
  <c r="AN98" i="1" l="1"/>
  <c r="AO97" i="1"/>
  <c r="AQ61" i="1"/>
  <c r="AP62" i="1"/>
  <c r="AR37" i="1"/>
  <c r="A27" i="1"/>
  <c r="B27" i="1" l="1"/>
  <c r="AR38" i="1"/>
  <c r="AQ62" i="1"/>
  <c r="AP63" i="1"/>
  <c r="AO98" i="1"/>
  <c r="AN99" i="1"/>
  <c r="AN100" i="1" l="1"/>
  <c r="AO99" i="1"/>
  <c r="AQ63" i="1"/>
  <c r="AP64" i="1"/>
  <c r="AR39" i="1"/>
  <c r="C27" i="1"/>
  <c r="AQ64" i="1" l="1"/>
  <c r="AP65" i="1"/>
  <c r="A28" i="1"/>
  <c r="AR40" i="1"/>
  <c r="AN101" i="1"/>
  <c r="AO100" i="1"/>
  <c r="AN102" i="1" l="1"/>
  <c r="AO101" i="1"/>
  <c r="B28" i="1"/>
  <c r="AP66" i="1"/>
  <c r="AQ65" i="1"/>
  <c r="AR41" i="1"/>
  <c r="AR42" i="1" l="1"/>
  <c r="C28" i="1"/>
  <c r="AQ66" i="1"/>
  <c r="AP67" i="1"/>
  <c r="AO102" i="1"/>
  <c r="AN103" i="1"/>
  <c r="AN104" i="1" l="1"/>
  <c r="AO103" i="1"/>
  <c r="AQ67" i="1"/>
  <c r="AP68" i="1"/>
  <c r="A29" i="1"/>
  <c r="AR43" i="1"/>
  <c r="AR44" i="1" l="1"/>
  <c r="B29" i="1"/>
  <c r="C29" i="1" s="1"/>
  <c r="AQ68" i="1"/>
  <c r="AP69" i="1"/>
  <c r="AN105" i="1"/>
  <c r="AO105" i="1" s="1"/>
  <c r="AO104" i="1"/>
  <c r="A30" i="1" l="1"/>
  <c r="AP70" i="1"/>
  <c r="AQ69" i="1"/>
  <c r="AR45" i="1"/>
  <c r="AR46" i="1" l="1"/>
  <c r="AQ70" i="1"/>
  <c r="AP71" i="1"/>
  <c r="B30" i="1"/>
  <c r="C30" i="1" s="1"/>
  <c r="AP72" i="1" l="1"/>
  <c r="AQ71" i="1"/>
  <c r="A31" i="1"/>
  <c r="AR47" i="1"/>
  <c r="AR48" i="1" l="1"/>
  <c r="B31" i="1"/>
  <c r="C31" i="1" s="1"/>
  <c r="AP73" i="1"/>
  <c r="AQ72" i="1"/>
  <c r="A32" i="1" l="1"/>
  <c r="AQ73" i="1"/>
  <c r="AP74" i="1"/>
  <c r="AR49" i="1"/>
  <c r="AR50" i="1" l="1"/>
  <c r="AP75" i="1"/>
  <c r="AQ74" i="1"/>
  <c r="B32" i="1"/>
  <c r="C32" i="1" s="1"/>
  <c r="A33" i="1" l="1"/>
  <c r="AQ75" i="1"/>
  <c r="AP76" i="1"/>
  <c r="AR51" i="1"/>
  <c r="AP77" i="1" l="1"/>
  <c r="AQ76" i="1"/>
  <c r="AR52" i="1"/>
  <c r="B33" i="1"/>
  <c r="C33" i="1" s="1"/>
  <c r="A34" i="1" l="1"/>
  <c r="AR53" i="1"/>
  <c r="AP78" i="1"/>
  <c r="AQ77" i="1"/>
  <c r="AP79" i="1" l="1"/>
  <c r="AQ78" i="1"/>
  <c r="AR54" i="1"/>
  <c r="B34" i="1"/>
  <c r="C34" i="1" s="1"/>
  <c r="A35" i="1" l="1"/>
  <c r="AR55" i="1"/>
  <c r="AP80" i="1"/>
  <c r="AQ79" i="1"/>
  <c r="AP81" i="1" l="1"/>
  <c r="AQ80" i="1"/>
  <c r="AR56" i="1"/>
  <c r="B35" i="1"/>
  <c r="C35" i="1" s="1"/>
  <c r="A36" i="1" l="1"/>
  <c r="AR57" i="1"/>
  <c r="AP82" i="1"/>
  <c r="AQ81" i="1"/>
  <c r="AP83" i="1" l="1"/>
  <c r="AQ82" i="1"/>
  <c r="AR58" i="1"/>
  <c r="B36" i="1"/>
  <c r="C36" i="1" s="1"/>
  <c r="A37" i="1" l="1"/>
  <c r="AR59" i="1"/>
  <c r="AQ83" i="1"/>
  <c r="AP84" i="1"/>
  <c r="AP85" i="1" l="1"/>
  <c r="AQ84" i="1"/>
  <c r="AR60" i="1"/>
  <c r="B37" i="1"/>
  <c r="C37" i="1" s="1"/>
  <c r="A38" i="1" l="1"/>
  <c r="AS60" i="1"/>
  <c r="AR61" i="1"/>
  <c r="AP86" i="1"/>
  <c r="AQ85" i="1"/>
  <c r="AP87" i="1" l="1"/>
  <c r="AQ86" i="1"/>
  <c r="AR62" i="1"/>
  <c r="AS61" i="1"/>
  <c r="B38" i="1"/>
  <c r="AS58" i="1"/>
  <c r="AS31" i="1"/>
  <c r="AS51" i="1"/>
  <c r="AS48" i="1"/>
  <c r="AS45" i="1"/>
  <c r="AS37" i="1"/>
  <c r="AS57" i="1"/>
  <c r="AS47" i="1"/>
  <c r="AS36" i="1"/>
  <c r="AS40" i="1"/>
  <c r="AS33" i="1"/>
  <c r="AS55" i="1"/>
  <c r="AS29" i="1"/>
  <c r="AT29" i="1" s="1"/>
  <c r="AS30" i="1"/>
  <c r="AS52" i="1"/>
  <c r="AS42" i="1"/>
  <c r="AS35" i="1"/>
  <c r="AS38" i="1"/>
  <c r="AS59" i="1"/>
  <c r="AS32" i="1"/>
  <c r="AS46" i="1"/>
  <c r="AS54" i="1"/>
  <c r="AS56" i="1"/>
  <c r="AS49" i="1"/>
  <c r="AS44" i="1"/>
  <c r="AS41" i="1"/>
  <c r="AS53" i="1"/>
  <c r="AS43" i="1"/>
  <c r="AS34" i="1"/>
  <c r="AS50" i="1"/>
  <c r="AS39" i="1"/>
  <c r="B23" i="1" l="1"/>
  <c r="C38" i="1"/>
  <c r="AS62" i="1"/>
  <c r="AR63" i="1"/>
  <c r="AT30" i="1"/>
  <c r="AP88" i="1"/>
  <c r="AQ87" i="1"/>
  <c r="AP89" i="1" l="1"/>
  <c r="AQ88" i="1"/>
  <c r="AT31" i="1"/>
  <c r="AS63" i="1"/>
  <c r="AR64" i="1"/>
  <c r="D24" i="1"/>
  <c r="AR65" i="1" l="1"/>
  <c r="AS64" i="1"/>
  <c r="E24" i="1"/>
  <c r="AU28" i="1" s="1"/>
  <c r="AV28" i="1" s="1"/>
  <c r="AT32" i="1"/>
  <c r="AQ89" i="1"/>
  <c r="AP90" i="1"/>
  <c r="AW28" i="1" l="1"/>
  <c r="AX28" i="1" s="1"/>
  <c r="AT33" i="1"/>
  <c r="F24" i="1"/>
  <c r="AP91" i="1"/>
  <c r="AQ90" i="1"/>
  <c r="AS65" i="1"/>
  <c r="AR66" i="1"/>
  <c r="D25" i="1" l="1"/>
  <c r="AT34" i="1"/>
  <c r="AS66" i="1"/>
  <c r="AR67" i="1"/>
  <c r="AP92" i="1"/>
  <c r="AQ91" i="1"/>
  <c r="AY28" i="1"/>
  <c r="AZ28" i="1" s="1"/>
  <c r="AP93" i="1" l="1"/>
  <c r="AQ92" i="1"/>
  <c r="AS67" i="1"/>
  <c r="AR68" i="1"/>
  <c r="AT35" i="1"/>
  <c r="E25" i="1"/>
  <c r="BA28" i="1"/>
  <c r="BB28" i="1" s="1"/>
  <c r="BC28" i="1" l="1"/>
  <c r="BD28" i="1" s="1"/>
  <c r="AR69" i="1"/>
  <c r="AS68" i="1"/>
  <c r="F25" i="1"/>
  <c r="AT36" i="1"/>
  <c r="AQ93" i="1"/>
  <c r="AP94" i="1"/>
  <c r="AS69" i="1" l="1"/>
  <c r="AR70" i="1"/>
  <c r="AP95" i="1"/>
  <c r="AQ94" i="1"/>
  <c r="AT37" i="1"/>
  <c r="D26" i="1"/>
  <c r="E26" i="1" l="1"/>
  <c r="AT38" i="1"/>
  <c r="AP96" i="1"/>
  <c r="AQ95" i="1"/>
  <c r="AR71" i="1"/>
  <c r="AS70" i="1"/>
  <c r="AT39" i="1" l="1"/>
  <c r="AS71" i="1"/>
  <c r="AR72" i="1"/>
  <c r="AP97" i="1"/>
  <c r="AQ96" i="1"/>
  <c r="F26" i="1"/>
  <c r="D27" i="1" l="1"/>
  <c r="AQ97" i="1"/>
  <c r="AP98" i="1"/>
  <c r="AS72" i="1"/>
  <c r="AR73" i="1"/>
  <c r="AT40" i="1"/>
  <c r="AR74" i="1" l="1"/>
  <c r="AS73" i="1"/>
  <c r="AP99" i="1"/>
  <c r="AQ98" i="1"/>
  <c r="AT41" i="1"/>
  <c r="E27" i="1"/>
  <c r="F27" i="1" l="1"/>
  <c r="AT42" i="1"/>
  <c r="AP100" i="1"/>
  <c r="AQ99" i="1"/>
  <c r="AS74" i="1"/>
  <c r="AR75" i="1"/>
  <c r="AR76" i="1" l="1"/>
  <c r="AS75" i="1"/>
  <c r="AP101" i="1"/>
  <c r="AQ100" i="1"/>
  <c r="AT43" i="1"/>
  <c r="D28" i="1"/>
  <c r="AQ101" i="1" l="1"/>
  <c r="AP102" i="1"/>
  <c r="E28" i="1"/>
  <c r="AT44" i="1"/>
  <c r="AR77" i="1"/>
  <c r="AS76" i="1"/>
  <c r="F28" i="1" l="1"/>
  <c r="AT45" i="1"/>
  <c r="AP103" i="1"/>
  <c r="AQ102" i="1"/>
  <c r="AR78" i="1"/>
  <c r="AS77" i="1"/>
  <c r="AP104" i="1" l="1"/>
  <c r="AQ103" i="1"/>
  <c r="AT46" i="1"/>
  <c r="D29" i="1"/>
  <c r="AR79" i="1"/>
  <c r="AS78" i="1"/>
  <c r="E29" i="1" l="1"/>
  <c r="F29" i="1" s="1"/>
  <c r="AT47" i="1"/>
  <c r="AR80" i="1"/>
  <c r="AS79" i="1"/>
  <c r="AP105" i="1"/>
  <c r="AQ105" i="1" s="1"/>
  <c r="AQ104" i="1"/>
  <c r="AR81" i="1" l="1"/>
  <c r="AS80" i="1"/>
  <c r="AT48" i="1"/>
  <c r="D30" i="1"/>
  <c r="E30" i="1" l="1"/>
  <c r="F30" i="1" s="1"/>
  <c r="AT49" i="1"/>
  <c r="AR82" i="1"/>
  <c r="AS81" i="1"/>
  <c r="AT50" i="1" l="1"/>
  <c r="D31" i="1"/>
  <c r="AR83" i="1"/>
  <c r="AS82" i="1"/>
  <c r="AT51" i="1" l="1"/>
  <c r="AR84" i="1"/>
  <c r="AS83" i="1"/>
  <c r="E31" i="1"/>
  <c r="F31" i="1" s="1"/>
  <c r="D32" i="1" l="1"/>
  <c r="AR85" i="1"/>
  <c r="AS84" i="1"/>
  <c r="AT52" i="1"/>
  <c r="AT53" i="1" l="1"/>
  <c r="AR86" i="1"/>
  <c r="AS85" i="1"/>
  <c r="E32" i="1"/>
  <c r="F32" i="1" s="1"/>
  <c r="AR87" i="1" l="1"/>
  <c r="AS86" i="1"/>
  <c r="D33" i="1"/>
  <c r="AT54" i="1"/>
  <c r="E33" i="1" l="1"/>
  <c r="F33" i="1" s="1"/>
  <c r="AT55" i="1"/>
  <c r="AR88" i="1"/>
  <c r="AS87" i="1"/>
  <c r="AS88" i="1" l="1"/>
  <c r="AR89" i="1"/>
  <c r="AT56" i="1"/>
  <c r="D34" i="1"/>
  <c r="E34" i="1" l="1"/>
  <c r="F34" i="1" s="1"/>
  <c r="AT57" i="1"/>
  <c r="AR90" i="1"/>
  <c r="AS89" i="1"/>
  <c r="AR91" i="1" l="1"/>
  <c r="AS90" i="1"/>
  <c r="AT58" i="1"/>
  <c r="D35" i="1"/>
  <c r="AT59" i="1" l="1"/>
  <c r="E35" i="1"/>
  <c r="F35" i="1" s="1"/>
  <c r="AR92" i="1"/>
  <c r="AS91" i="1"/>
  <c r="D36" i="1" l="1"/>
  <c r="AS92" i="1"/>
  <c r="AR93" i="1"/>
  <c r="AT60" i="1"/>
  <c r="AT61" i="1" l="1"/>
  <c r="AR94" i="1"/>
  <c r="AS93" i="1"/>
  <c r="E36" i="1"/>
  <c r="F36" i="1" s="1"/>
  <c r="D37" i="1" l="1"/>
  <c r="AR95" i="1"/>
  <c r="AS94" i="1"/>
  <c r="AT62" i="1"/>
  <c r="AT63" i="1" l="1"/>
  <c r="AR96" i="1"/>
  <c r="AS95" i="1"/>
  <c r="E37" i="1"/>
  <c r="F37" i="1" s="1"/>
  <c r="D38" i="1" l="1"/>
  <c r="AS96" i="1"/>
  <c r="AR97" i="1"/>
  <c r="AT64" i="1"/>
  <c r="AU63" i="1"/>
  <c r="AU64" i="1" l="1"/>
  <c r="AT65" i="1"/>
  <c r="AR98" i="1"/>
  <c r="AS97" i="1"/>
  <c r="E38" i="1"/>
  <c r="AU61" i="1"/>
  <c r="AU34" i="1"/>
  <c r="AU46" i="1"/>
  <c r="AU50" i="1"/>
  <c r="AU43" i="1"/>
  <c r="AU48" i="1"/>
  <c r="AU37" i="1"/>
  <c r="AU33" i="1"/>
  <c r="AU47" i="1"/>
  <c r="AU41" i="1"/>
  <c r="AU62" i="1"/>
  <c r="AU35" i="1"/>
  <c r="AU30" i="1"/>
  <c r="AU55" i="1"/>
  <c r="AU36" i="1"/>
  <c r="AU52" i="1"/>
  <c r="AU57" i="1"/>
  <c r="AU31" i="1"/>
  <c r="AU42" i="1"/>
  <c r="AU53" i="1"/>
  <c r="AU39" i="1"/>
  <c r="AU58" i="1"/>
  <c r="AU40" i="1"/>
  <c r="AU32" i="1"/>
  <c r="AU54" i="1"/>
  <c r="AU44" i="1"/>
  <c r="AU45" i="1"/>
  <c r="AU60" i="1"/>
  <c r="AU38" i="1"/>
  <c r="AU49" i="1"/>
  <c r="AU59" i="1"/>
  <c r="AU29" i="1"/>
  <c r="AV29" i="1" s="1"/>
  <c r="AU56" i="1"/>
  <c r="AU51" i="1"/>
  <c r="AW29" i="1" l="1"/>
  <c r="AX29" i="1" s="1"/>
  <c r="AV30" i="1"/>
  <c r="E23" i="1"/>
  <c r="F38" i="1"/>
  <c r="AR99" i="1"/>
  <c r="AS98" i="1"/>
  <c r="AU65" i="1"/>
  <c r="AT66" i="1"/>
  <c r="AR100" i="1" l="1"/>
  <c r="AS99" i="1"/>
  <c r="AU66" i="1"/>
  <c r="AT67" i="1"/>
  <c r="G24" i="1"/>
  <c r="H24" i="1" s="1"/>
  <c r="AW30" i="1"/>
  <c r="AX30" i="1" s="1"/>
  <c r="AV31" i="1"/>
  <c r="AY29" i="1"/>
  <c r="AZ29" i="1" s="1"/>
  <c r="I24" i="1" l="1"/>
  <c r="AT68" i="1"/>
  <c r="AU67" i="1"/>
  <c r="AY30" i="1"/>
  <c r="BA29" i="1"/>
  <c r="BB29" i="1" s="1"/>
  <c r="AZ30" i="1"/>
  <c r="AW31" i="1"/>
  <c r="AX31" i="1" s="1"/>
  <c r="AV32" i="1"/>
  <c r="AS100" i="1"/>
  <c r="AR101" i="1"/>
  <c r="BC29" i="1" l="1"/>
  <c r="BD29" i="1" s="1"/>
  <c r="AX32" i="1"/>
  <c r="AY31" i="1"/>
  <c r="AR102" i="1"/>
  <c r="AS101" i="1"/>
  <c r="BA30" i="1"/>
  <c r="BB30" i="1" s="1"/>
  <c r="AZ31" i="1"/>
  <c r="AV33" i="1"/>
  <c r="AW32" i="1"/>
  <c r="AU68" i="1"/>
  <c r="AT69" i="1"/>
  <c r="G25" i="1"/>
  <c r="H25" i="1" s="1"/>
  <c r="BC30" i="1" l="1"/>
  <c r="I25" i="1"/>
  <c r="AR103" i="1"/>
  <c r="AS102" i="1"/>
  <c r="AT70" i="1"/>
  <c r="AU69" i="1"/>
  <c r="BA31" i="1"/>
  <c r="BB31" i="1" s="1"/>
  <c r="AY32" i="1"/>
  <c r="AZ32" i="1" s="1"/>
  <c r="AV34" i="1"/>
  <c r="BD30" i="1"/>
  <c r="BA32" i="1" l="1"/>
  <c r="BB32" i="1" s="1"/>
  <c r="AU70" i="1"/>
  <c r="AT71" i="1"/>
  <c r="AV35" i="1"/>
  <c r="AR104" i="1"/>
  <c r="AS103" i="1"/>
  <c r="G26" i="1"/>
  <c r="BC31" i="1"/>
  <c r="BD31" i="1" s="1"/>
  <c r="H26" i="1" l="1"/>
  <c r="I26" i="1" s="1"/>
  <c r="G27" i="1" s="1"/>
  <c r="BC32" i="1"/>
  <c r="BD32" i="1" s="1"/>
  <c r="AU71" i="1"/>
  <c r="AT72" i="1"/>
  <c r="AV36" i="1"/>
  <c r="AS104" i="1"/>
  <c r="AR105" i="1"/>
  <c r="AS105" i="1" s="1"/>
  <c r="H27" i="1" l="1"/>
  <c r="I27" i="1" s="1"/>
  <c r="G28" i="1" s="1"/>
  <c r="H28" i="1" s="1"/>
  <c r="I28" i="1" s="1"/>
  <c r="AV37" i="1"/>
  <c r="AT73" i="1"/>
  <c r="AU72" i="1"/>
  <c r="G29" i="1" l="1"/>
  <c r="H29" i="1" s="1"/>
  <c r="I29" i="1" s="1"/>
  <c r="AV38" i="1"/>
  <c r="AU73" i="1"/>
  <c r="AT74" i="1"/>
  <c r="AW33" i="1" l="1"/>
  <c r="AX33" i="1" s="1"/>
  <c r="AY33" i="1" s="1"/>
  <c r="AZ33" i="1" s="1"/>
  <c r="BA33" i="1" s="1"/>
  <c r="BB33" i="1" s="1"/>
  <c r="BC33" i="1" s="1"/>
  <c r="BD33" i="1" s="1"/>
  <c r="G30" i="1"/>
  <c r="H30" i="1" s="1"/>
  <c r="I30" i="1" s="1"/>
  <c r="AV39" i="1"/>
  <c r="AT75" i="1"/>
  <c r="AU74" i="1"/>
  <c r="G31" i="1" l="1"/>
  <c r="AV40" i="1"/>
  <c r="AU75" i="1"/>
  <c r="AT76" i="1"/>
  <c r="AT77" i="1" l="1"/>
  <c r="AU76" i="1"/>
  <c r="AV41" i="1"/>
  <c r="H31" i="1"/>
  <c r="I31" i="1" s="1"/>
  <c r="G32" i="1" l="1"/>
  <c r="AV42" i="1"/>
  <c r="AT78" i="1"/>
  <c r="AU77" i="1"/>
  <c r="AT79" i="1" l="1"/>
  <c r="AU78" i="1"/>
  <c r="AV43" i="1"/>
  <c r="H32" i="1"/>
  <c r="I32" i="1" s="1"/>
  <c r="G33" i="1" l="1"/>
  <c r="AV44" i="1"/>
  <c r="AT80" i="1"/>
  <c r="AU79" i="1"/>
  <c r="AT81" i="1" l="1"/>
  <c r="AU80" i="1"/>
  <c r="AV45" i="1"/>
  <c r="H33" i="1"/>
  <c r="I33" i="1" s="1"/>
  <c r="AV46" i="1" l="1"/>
  <c r="AU81" i="1"/>
  <c r="AT82" i="1"/>
  <c r="G34" i="1"/>
  <c r="H34" i="1" l="1"/>
  <c r="I34" i="1" s="1"/>
  <c r="AT83" i="1"/>
  <c r="AU82" i="1"/>
  <c r="AV47" i="1"/>
  <c r="AV48" i="1" l="1"/>
  <c r="AT84" i="1"/>
  <c r="AU83" i="1"/>
  <c r="G35" i="1"/>
  <c r="AT85" i="1" l="1"/>
  <c r="AU84" i="1"/>
  <c r="H35" i="1"/>
  <c r="I35" i="1" s="1"/>
  <c r="AV49" i="1"/>
  <c r="G36" i="1" l="1"/>
  <c r="AV50" i="1"/>
  <c r="AU85" i="1"/>
  <c r="AT86" i="1"/>
  <c r="AT87" i="1" l="1"/>
  <c r="AU86" i="1"/>
  <c r="AV51" i="1"/>
  <c r="H36" i="1"/>
  <c r="I36" i="1" s="1"/>
  <c r="G37" i="1" l="1"/>
  <c r="AV52" i="1"/>
  <c r="AU87" i="1"/>
  <c r="AT88" i="1"/>
  <c r="AT89" i="1" l="1"/>
  <c r="AU88" i="1"/>
  <c r="AV53" i="1"/>
  <c r="H37" i="1"/>
  <c r="I37" i="1" s="1"/>
  <c r="G38" i="1" l="1"/>
  <c r="AW53" i="1"/>
  <c r="AV54" i="1"/>
  <c r="AT90" i="1"/>
  <c r="AU89" i="1"/>
  <c r="AW35" i="1" l="1"/>
  <c r="AW34" i="1"/>
  <c r="AX34" i="1" s="1"/>
  <c r="AY34" i="1" s="1"/>
  <c r="AZ34" i="1" s="1"/>
  <c r="BA34" i="1" s="1"/>
  <c r="BB34" i="1" s="1"/>
  <c r="BC34" i="1" s="1"/>
  <c r="BD34" i="1" s="1"/>
  <c r="AT91" i="1"/>
  <c r="AU90" i="1"/>
  <c r="AW54" i="1"/>
  <c r="AV55" i="1"/>
  <c r="H38" i="1"/>
  <c r="AW51" i="1"/>
  <c r="AW39" i="1"/>
  <c r="AW43" i="1"/>
  <c r="AW42" i="1"/>
  <c r="AW48" i="1"/>
  <c r="AW36" i="1"/>
  <c r="AW38" i="1"/>
  <c r="AW40" i="1"/>
  <c r="AW45" i="1"/>
  <c r="AW52" i="1"/>
  <c r="AW37" i="1"/>
  <c r="AW41" i="1"/>
  <c r="AW47" i="1"/>
  <c r="AW44" i="1"/>
  <c r="AW50" i="1"/>
  <c r="AW49" i="1"/>
  <c r="AW46" i="1"/>
  <c r="AX35" i="1" l="1"/>
  <c r="AY35" i="1" s="1"/>
  <c r="AZ35" i="1" s="1"/>
  <c r="BA35" i="1" s="1"/>
  <c r="BB35" i="1" s="1"/>
  <c r="BC35" i="1" s="1"/>
  <c r="BD35" i="1" s="1"/>
  <c r="H23" i="1"/>
  <c r="I38" i="1"/>
  <c r="AV56" i="1"/>
  <c r="AW55" i="1"/>
  <c r="AU91" i="1"/>
  <c r="AT92" i="1"/>
  <c r="AX36" i="1" l="1"/>
  <c r="AT93" i="1"/>
  <c r="AU92" i="1"/>
  <c r="AW56" i="1"/>
  <c r="AV57" i="1"/>
  <c r="J24" i="1"/>
  <c r="K24" i="1" s="1"/>
  <c r="AY36" i="1" l="1"/>
  <c r="AZ36" i="1" s="1"/>
  <c r="AX37" i="1"/>
  <c r="AV58" i="1"/>
  <c r="AW57" i="1"/>
  <c r="AT94" i="1"/>
  <c r="AU93" i="1"/>
  <c r="L24" i="1"/>
  <c r="AX38" i="1" l="1"/>
  <c r="AX39" i="1" s="1"/>
  <c r="AY37" i="1"/>
  <c r="AZ37" i="1"/>
  <c r="BA37" i="1" s="1"/>
  <c r="BA36" i="1"/>
  <c r="BB36" i="1" s="1"/>
  <c r="BC36" i="1" s="1"/>
  <c r="BD36" i="1" s="1"/>
  <c r="AX40" i="1"/>
  <c r="AT95" i="1"/>
  <c r="AU94" i="1"/>
  <c r="J25" i="1"/>
  <c r="AW58" i="1"/>
  <c r="AV59" i="1"/>
  <c r="BB37" i="1" l="1"/>
  <c r="BC37" i="1" s="1"/>
  <c r="BD37" i="1" s="1"/>
  <c r="AU95" i="1"/>
  <c r="AT96" i="1"/>
  <c r="AX41" i="1"/>
  <c r="AV60" i="1"/>
  <c r="AW59" i="1"/>
  <c r="K25" i="1"/>
  <c r="AW60" i="1" l="1"/>
  <c r="AV61" i="1"/>
  <c r="AT97" i="1"/>
  <c r="AU96" i="1"/>
  <c r="AX42" i="1"/>
  <c r="L25" i="1"/>
  <c r="AT98" i="1" l="1"/>
  <c r="AU97" i="1"/>
  <c r="AV62" i="1"/>
  <c r="AW61" i="1"/>
  <c r="J26" i="1"/>
  <c r="K26" i="1" s="1"/>
  <c r="AX43" i="1"/>
  <c r="AW62" i="1" l="1"/>
  <c r="AV63" i="1"/>
  <c r="AX44" i="1"/>
  <c r="L26" i="1"/>
  <c r="AT99" i="1"/>
  <c r="AU98" i="1"/>
  <c r="J27" i="1" l="1"/>
  <c r="AU99" i="1"/>
  <c r="AT100" i="1"/>
  <c r="AX45" i="1"/>
  <c r="AW63" i="1"/>
  <c r="AV64" i="1"/>
  <c r="AW64" i="1" l="1"/>
  <c r="AV65" i="1"/>
  <c r="AX46" i="1"/>
  <c r="AT101" i="1"/>
  <c r="AU100" i="1"/>
  <c r="K27" i="1"/>
  <c r="AT102" i="1" l="1"/>
  <c r="AU101" i="1"/>
  <c r="AW65" i="1"/>
  <c r="AV66" i="1"/>
  <c r="L27" i="1"/>
  <c r="AX47" i="1"/>
  <c r="AX48" i="1" l="1"/>
  <c r="AV67" i="1"/>
  <c r="AW66" i="1"/>
  <c r="J28" i="1"/>
  <c r="AT103" i="1"/>
  <c r="AU102" i="1"/>
  <c r="K28" i="1" l="1"/>
  <c r="L28" i="1" s="1"/>
  <c r="AU103" i="1"/>
  <c r="AT104" i="1"/>
  <c r="AX49" i="1"/>
  <c r="AW67" i="1"/>
  <c r="AV68" i="1"/>
  <c r="AV69" i="1" l="1"/>
  <c r="AW68" i="1"/>
  <c r="AT105" i="1"/>
  <c r="AU105" i="1" s="1"/>
  <c r="AU104" i="1"/>
  <c r="AX50" i="1"/>
  <c r="J29" i="1"/>
  <c r="AX51" i="1" l="1"/>
  <c r="K29" i="1"/>
  <c r="L29" i="1" s="1"/>
  <c r="AW69" i="1"/>
  <c r="AV70" i="1"/>
  <c r="J30" i="1" l="1"/>
  <c r="AV71" i="1"/>
  <c r="AW70" i="1"/>
  <c r="AX52" i="1"/>
  <c r="AX53" i="1" l="1"/>
  <c r="AW71" i="1"/>
  <c r="AV72" i="1"/>
  <c r="K30" i="1"/>
  <c r="L30" i="1" s="1"/>
  <c r="AX54" i="1" l="1"/>
  <c r="J31" i="1"/>
  <c r="AV73" i="1"/>
  <c r="AW72" i="1"/>
  <c r="AX55" i="1" l="1"/>
  <c r="AV74" i="1"/>
  <c r="AW73" i="1"/>
  <c r="K31" i="1"/>
  <c r="L31" i="1" s="1"/>
  <c r="J32" i="1" l="1"/>
  <c r="AW74" i="1"/>
  <c r="AV75" i="1"/>
  <c r="AX56" i="1"/>
  <c r="AX57" i="1" l="1"/>
  <c r="AV76" i="1"/>
  <c r="AW75" i="1"/>
  <c r="K32" i="1"/>
  <c r="L32" i="1" s="1"/>
  <c r="J33" i="1" l="1"/>
  <c r="AW76" i="1"/>
  <c r="AV77" i="1"/>
  <c r="AX58" i="1"/>
  <c r="AX59" i="1" l="1"/>
  <c r="AV78" i="1"/>
  <c r="AW77" i="1"/>
  <c r="K33" i="1"/>
  <c r="L33" i="1" s="1"/>
  <c r="J34" i="1" l="1"/>
  <c r="AV79" i="1"/>
  <c r="AW78" i="1"/>
  <c r="AX60" i="1"/>
  <c r="AX61" i="1" l="1"/>
  <c r="AV80" i="1"/>
  <c r="AW79" i="1"/>
  <c r="K34" i="1"/>
  <c r="L34" i="1" s="1"/>
  <c r="J35" i="1" l="1"/>
  <c r="AV81" i="1"/>
  <c r="AW80" i="1"/>
  <c r="AX62" i="1"/>
  <c r="AX63" i="1" l="1"/>
  <c r="AV82" i="1"/>
  <c r="AW81" i="1"/>
  <c r="K35" i="1"/>
  <c r="L35" i="1" s="1"/>
  <c r="J36" i="1" l="1"/>
  <c r="AV83" i="1"/>
  <c r="AW82" i="1"/>
  <c r="AX64" i="1"/>
  <c r="AX65" i="1" l="1"/>
  <c r="AV84" i="1"/>
  <c r="AW83" i="1"/>
  <c r="K36" i="1"/>
  <c r="L36" i="1" s="1"/>
  <c r="J37" i="1" l="1"/>
  <c r="AV85" i="1"/>
  <c r="AW84" i="1"/>
  <c r="AX66" i="1"/>
  <c r="AX67" i="1" l="1"/>
  <c r="AV86" i="1"/>
  <c r="AW85" i="1"/>
  <c r="K37" i="1"/>
  <c r="L37" i="1" s="1"/>
  <c r="J38" i="1" l="1"/>
  <c r="AW86" i="1"/>
  <c r="AV87" i="1"/>
  <c r="AX68" i="1"/>
  <c r="AY67" i="1"/>
  <c r="AY68" i="1" l="1"/>
  <c r="AX69" i="1"/>
  <c r="AV88" i="1"/>
  <c r="AW87" i="1"/>
  <c r="K38" i="1"/>
  <c r="AY65" i="1"/>
  <c r="AY66" i="1"/>
  <c r="AY42" i="1"/>
  <c r="AY44" i="1"/>
  <c r="AY39" i="1"/>
  <c r="AY47" i="1"/>
  <c r="AY40" i="1"/>
  <c r="AY46" i="1"/>
  <c r="AY48" i="1"/>
  <c r="AY52" i="1"/>
  <c r="AY38" i="1"/>
  <c r="AZ38" i="1" s="1"/>
  <c r="AY49" i="1"/>
  <c r="AY41" i="1"/>
  <c r="AY56" i="1"/>
  <c r="AY54" i="1"/>
  <c r="AY43" i="1"/>
  <c r="AY57" i="1"/>
  <c r="AY53" i="1"/>
  <c r="AY45" i="1"/>
  <c r="AY61" i="1"/>
  <c r="AY62" i="1"/>
  <c r="AY58" i="1"/>
  <c r="AY63" i="1"/>
  <c r="AY55" i="1"/>
  <c r="AY59" i="1"/>
  <c r="AY64" i="1"/>
  <c r="AY60" i="1"/>
  <c r="AY50" i="1"/>
  <c r="AY51" i="1"/>
  <c r="BA38" i="1" l="1"/>
  <c r="BB38" i="1" s="1"/>
  <c r="AZ39" i="1"/>
  <c r="K23" i="1"/>
  <c r="L38" i="1"/>
  <c r="AV89" i="1"/>
  <c r="AW88" i="1"/>
  <c r="AY69" i="1"/>
  <c r="AX70" i="1"/>
  <c r="AY70" i="1" l="1"/>
  <c r="AX71" i="1"/>
  <c r="AZ40" i="1"/>
  <c r="BA39" i="1"/>
  <c r="AV90" i="1"/>
  <c r="AW89" i="1"/>
  <c r="M24" i="1"/>
  <c r="N24" i="1" s="1"/>
  <c r="BB39" i="1"/>
  <c r="BC38" i="1"/>
  <c r="BD38" i="1" s="1"/>
  <c r="O24" i="1" l="1"/>
  <c r="AW90" i="1"/>
  <c r="AV91" i="1"/>
  <c r="AZ41" i="1"/>
  <c r="BA40" i="1"/>
  <c r="BB40" i="1" s="1"/>
  <c r="BC39" i="1"/>
  <c r="BD39" i="1" s="1"/>
  <c r="AX72" i="1"/>
  <c r="AY71" i="1"/>
  <c r="BC40" i="1" l="1"/>
  <c r="AZ42" i="1"/>
  <c r="BA41" i="1"/>
  <c r="BB41" i="1" s="1"/>
  <c r="AV92" i="1"/>
  <c r="AW91" i="1"/>
  <c r="AX73" i="1"/>
  <c r="AY72" i="1"/>
  <c r="BD40" i="1"/>
  <c r="M25" i="1"/>
  <c r="N25" i="1" s="1"/>
  <c r="BC41" i="1" l="1"/>
  <c r="AX74" i="1"/>
  <c r="AY73" i="1"/>
  <c r="AV93" i="1"/>
  <c r="AW92" i="1"/>
  <c r="AZ43" i="1"/>
  <c r="BA42" i="1"/>
  <c r="BB42" i="1" s="1"/>
  <c r="O25" i="1"/>
  <c r="BD41" i="1"/>
  <c r="BC42" i="1" l="1"/>
  <c r="AZ44" i="1"/>
  <c r="BA43" i="1"/>
  <c r="BB43" i="1" s="1"/>
  <c r="AV94" i="1"/>
  <c r="AW93" i="1"/>
  <c r="BD42" i="1"/>
  <c r="AX75" i="1"/>
  <c r="AY74" i="1"/>
  <c r="M26" i="1"/>
  <c r="N26" i="1" s="1"/>
  <c r="BC43" i="1" l="1"/>
  <c r="AY75" i="1"/>
  <c r="AX76" i="1"/>
  <c r="BD43" i="1"/>
  <c r="AZ45" i="1"/>
  <c r="O26" i="1"/>
  <c r="AW94" i="1"/>
  <c r="AV95" i="1"/>
  <c r="AZ46" i="1" l="1"/>
  <c r="AX77" i="1"/>
  <c r="AY76" i="1"/>
  <c r="AV96" i="1"/>
  <c r="AW95" i="1"/>
  <c r="M27" i="1"/>
  <c r="AV97" i="1" l="1"/>
  <c r="AW96" i="1"/>
  <c r="AY77" i="1"/>
  <c r="AX78" i="1"/>
  <c r="N27" i="1"/>
  <c r="O27" i="1" s="1"/>
  <c r="AZ47" i="1"/>
  <c r="M28" i="1" l="1"/>
  <c r="AX79" i="1"/>
  <c r="AY78" i="1"/>
  <c r="AV98" i="1"/>
  <c r="AW97" i="1"/>
  <c r="AZ48" i="1"/>
  <c r="AZ49" i="1" l="1"/>
  <c r="AX80" i="1"/>
  <c r="AY79" i="1"/>
  <c r="AW98" i="1"/>
  <c r="AV99" i="1"/>
  <c r="N28" i="1"/>
  <c r="O28" i="1" s="1"/>
  <c r="M29" i="1" l="1"/>
  <c r="AZ50" i="1"/>
  <c r="AV100" i="1"/>
  <c r="AW99" i="1"/>
  <c r="AX81" i="1"/>
  <c r="AY80" i="1"/>
  <c r="AX82" i="1" l="1"/>
  <c r="AY81" i="1"/>
  <c r="AV101" i="1"/>
  <c r="AW100" i="1"/>
  <c r="AZ51" i="1"/>
  <c r="N29" i="1"/>
  <c r="O29" i="1" s="1"/>
  <c r="AZ52" i="1" l="1"/>
  <c r="AV102" i="1"/>
  <c r="AW101" i="1"/>
  <c r="AX83" i="1"/>
  <c r="AY82" i="1"/>
  <c r="M30" i="1"/>
  <c r="AX84" i="1" l="1"/>
  <c r="AY83" i="1"/>
  <c r="AZ53" i="1"/>
  <c r="N30" i="1"/>
  <c r="O30" i="1" s="1"/>
  <c r="AW102" i="1"/>
  <c r="AV103" i="1"/>
  <c r="AV104" i="1" l="1"/>
  <c r="AW103" i="1"/>
  <c r="AZ54" i="1"/>
  <c r="M31" i="1"/>
  <c r="BA44" i="1"/>
  <c r="BB44" i="1" s="1"/>
  <c r="AX85" i="1"/>
  <c r="AY84" i="1"/>
  <c r="BC44" i="1" l="1"/>
  <c r="BD44" i="1" s="1"/>
  <c r="AY85" i="1"/>
  <c r="AX86" i="1"/>
  <c r="N31" i="1"/>
  <c r="O31" i="1" s="1"/>
  <c r="AZ55" i="1"/>
  <c r="AV105" i="1"/>
  <c r="AW105" i="1" s="1"/>
  <c r="AW104" i="1"/>
  <c r="M32" i="1" l="1"/>
  <c r="AX87" i="1"/>
  <c r="AY86" i="1"/>
  <c r="AZ56" i="1"/>
  <c r="AZ57" i="1" l="1"/>
  <c r="AX88" i="1"/>
  <c r="AY87" i="1"/>
  <c r="N32" i="1"/>
  <c r="O32" i="1" s="1"/>
  <c r="M33" i="1" l="1"/>
  <c r="AX89" i="1"/>
  <c r="AY88" i="1"/>
  <c r="AZ58" i="1"/>
  <c r="AZ59" i="1" l="1"/>
  <c r="AY89" i="1"/>
  <c r="AX90" i="1"/>
  <c r="N33" i="1"/>
  <c r="O33" i="1" s="1"/>
  <c r="AX91" i="1" l="1"/>
  <c r="AY90" i="1"/>
  <c r="M34" i="1"/>
  <c r="AZ60" i="1"/>
  <c r="N34" i="1" l="1"/>
  <c r="O34" i="1" s="1"/>
  <c r="AZ61" i="1"/>
  <c r="AX92" i="1"/>
  <c r="AY91" i="1"/>
  <c r="AX93" i="1" l="1"/>
  <c r="AY92" i="1"/>
  <c r="AZ62" i="1"/>
  <c r="M35" i="1"/>
  <c r="AZ63" i="1" l="1"/>
  <c r="N35" i="1"/>
  <c r="O35" i="1" s="1"/>
  <c r="AY93" i="1"/>
  <c r="AX94" i="1"/>
  <c r="M36" i="1" l="1"/>
  <c r="AX95" i="1"/>
  <c r="AY94" i="1"/>
  <c r="AZ64" i="1"/>
  <c r="AZ65" i="1" l="1"/>
  <c r="AX96" i="1"/>
  <c r="AY95" i="1"/>
  <c r="N36" i="1"/>
  <c r="O36" i="1" s="1"/>
  <c r="M37" i="1" l="1"/>
  <c r="AX97" i="1"/>
  <c r="AY96" i="1"/>
  <c r="AZ66" i="1"/>
  <c r="AZ67" i="1" l="1"/>
  <c r="AY97" i="1"/>
  <c r="AX98" i="1"/>
  <c r="N37" i="1"/>
  <c r="O37" i="1" s="1"/>
  <c r="M38" i="1" l="1"/>
  <c r="AX99" i="1"/>
  <c r="AY98" i="1"/>
  <c r="BA67" i="1"/>
  <c r="AZ68" i="1"/>
  <c r="AZ69" i="1" l="1"/>
  <c r="BA68" i="1"/>
  <c r="AX100" i="1"/>
  <c r="AY99" i="1"/>
  <c r="N38" i="1"/>
  <c r="BA65" i="1"/>
  <c r="BA47" i="1"/>
  <c r="BA46" i="1"/>
  <c r="BA48" i="1"/>
  <c r="BA53" i="1"/>
  <c r="BA51" i="1"/>
  <c r="BA52" i="1"/>
  <c r="BA66" i="1"/>
  <c r="BA58" i="1"/>
  <c r="BA59" i="1"/>
  <c r="BA64" i="1"/>
  <c r="BA45" i="1"/>
  <c r="BB45" i="1" s="1"/>
  <c r="BA54" i="1"/>
  <c r="BA55" i="1"/>
  <c r="BA61" i="1"/>
  <c r="BA57" i="1"/>
  <c r="BA60" i="1"/>
  <c r="BA63" i="1"/>
  <c r="BA62" i="1"/>
  <c r="BA49" i="1"/>
  <c r="BA50" i="1"/>
  <c r="BA56" i="1"/>
  <c r="N23" i="1" l="1"/>
  <c r="O38" i="1"/>
  <c r="AX101" i="1"/>
  <c r="AY100" i="1"/>
  <c r="BC45" i="1"/>
  <c r="BD45" i="1" s="1"/>
  <c r="BB46" i="1"/>
  <c r="BA69" i="1"/>
  <c r="AZ70" i="1"/>
  <c r="BC46" i="1" l="1"/>
  <c r="BB47" i="1"/>
  <c r="BD46" i="1"/>
  <c r="AZ71" i="1"/>
  <c r="BA70" i="1"/>
  <c r="AY101" i="1"/>
  <c r="AX102" i="1"/>
  <c r="P24" i="1"/>
  <c r="Q24" i="1" s="1"/>
  <c r="AX103" i="1" l="1"/>
  <c r="AY102" i="1"/>
  <c r="R24" i="1"/>
  <c r="BC47" i="1"/>
  <c r="BD47" i="1" s="1"/>
  <c r="BB48" i="1"/>
  <c r="AZ72" i="1"/>
  <c r="BA71" i="1"/>
  <c r="BC48" i="1" l="1"/>
  <c r="BD48" i="1" s="1"/>
  <c r="BB49" i="1"/>
  <c r="P25" i="1"/>
  <c r="Q25" i="1" s="1"/>
  <c r="BA72" i="1"/>
  <c r="AZ73" i="1"/>
  <c r="AX104" i="1"/>
  <c r="AY103" i="1"/>
  <c r="AX105" i="1" l="1"/>
  <c r="AY105" i="1" s="1"/>
  <c r="AY104" i="1"/>
  <c r="AZ74" i="1"/>
  <c r="BA73" i="1"/>
  <c r="BB50" i="1"/>
  <c r="R25" i="1"/>
  <c r="AZ75" i="1" l="1"/>
  <c r="BA74" i="1"/>
  <c r="BB51" i="1"/>
  <c r="P26" i="1"/>
  <c r="Q26" i="1" s="1"/>
  <c r="R26" i="1" l="1"/>
  <c r="BB52" i="1"/>
  <c r="AZ76" i="1"/>
  <c r="BA75" i="1"/>
  <c r="AZ77" i="1" l="1"/>
  <c r="BA76" i="1"/>
  <c r="P27" i="1"/>
  <c r="BB53" i="1"/>
  <c r="BB54" i="1" l="1"/>
  <c r="Q27" i="1"/>
  <c r="R27" i="1" s="1"/>
  <c r="AZ78" i="1"/>
  <c r="BA77" i="1"/>
  <c r="P28" i="1" l="1"/>
  <c r="BB55" i="1"/>
  <c r="BA78" i="1"/>
  <c r="AZ79" i="1"/>
  <c r="AZ80" i="1" l="1"/>
  <c r="BA79" i="1"/>
  <c r="BB56" i="1"/>
  <c r="Q28" i="1"/>
  <c r="R28" i="1" s="1"/>
  <c r="P29" i="1" l="1"/>
  <c r="BB57" i="1"/>
  <c r="AZ81" i="1"/>
  <c r="BA80" i="1"/>
  <c r="AZ82" i="1" l="1"/>
  <c r="BA81" i="1"/>
  <c r="BB58" i="1"/>
  <c r="Q29" i="1"/>
  <c r="R29" i="1" s="1"/>
  <c r="P30" i="1" l="1"/>
  <c r="BB59" i="1"/>
  <c r="BA82" i="1"/>
  <c r="AZ83" i="1"/>
  <c r="BC49" i="1"/>
  <c r="BD49" i="1" s="1"/>
  <c r="AZ84" i="1" l="1"/>
  <c r="BA83" i="1"/>
  <c r="BB60" i="1"/>
  <c r="Q30" i="1"/>
  <c r="R30" i="1" s="1"/>
  <c r="BB61" i="1" l="1"/>
  <c r="P31" i="1"/>
  <c r="AZ85" i="1"/>
  <c r="BA84" i="1"/>
  <c r="BA85" i="1" l="1"/>
  <c r="AZ86" i="1"/>
  <c r="Q31" i="1"/>
  <c r="R31" i="1" s="1"/>
  <c r="BB62" i="1"/>
  <c r="P32" i="1" l="1"/>
  <c r="AZ87" i="1"/>
  <c r="BA86" i="1"/>
  <c r="BB63" i="1"/>
  <c r="BB64" i="1" l="1"/>
  <c r="AZ88" i="1"/>
  <c r="BA87" i="1"/>
  <c r="Q32" i="1"/>
  <c r="R32" i="1" s="1"/>
  <c r="P33" i="1" l="1"/>
  <c r="BA88" i="1"/>
  <c r="AZ89" i="1"/>
  <c r="BB65" i="1"/>
  <c r="BB66" i="1" l="1"/>
  <c r="AZ90" i="1"/>
  <c r="BA89" i="1"/>
  <c r="Q33" i="1"/>
  <c r="R33" i="1" s="1"/>
  <c r="AZ91" i="1" l="1"/>
  <c r="BA90" i="1"/>
  <c r="P34" i="1"/>
  <c r="BB67" i="1"/>
  <c r="BB68" i="1" l="1"/>
  <c r="Q34" i="1"/>
  <c r="R34" i="1" s="1"/>
  <c r="AZ92" i="1"/>
  <c r="BA91" i="1"/>
  <c r="P35" i="1" l="1"/>
  <c r="BA92" i="1"/>
  <c r="AZ93" i="1"/>
  <c r="BB69" i="1"/>
  <c r="AZ94" i="1" l="1"/>
  <c r="BA93" i="1"/>
  <c r="BB70" i="1"/>
  <c r="Q35" i="1"/>
  <c r="R35" i="1" s="1"/>
  <c r="BB71" i="1" l="1"/>
  <c r="P36" i="1"/>
  <c r="AZ95" i="1"/>
  <c r="BA94" i="1"/>
  <c r="Q36" i="1" l="1"/>
  <c r="R36" i="1" s="1"/>
  <c r="BB72" i="1"/>
  <c r="AZ96" i="1"/>
  <c r="BA95" i="1"/>
  <c r="BA96" i="1" l="1"/>
  <c r="AZ97" i="1"/>
  <c r="BB73" i="1"/>
  <c r="P37" i="1"/>
  <c r="AZ98" i="1" l="1"/>
  <c r="BA97" i="1"/>
  <c r="Q37" i="1"/>
  <c r="R37" i="1" s="1"/>
  <c r="BB74" i="1"/>
  <c r="P38" i="1" l="1"/>
  <c r="BB75" i="1"/>
  <c r="BC74" i="1"/>
  <c r="AZ99" i="1"/>
  <c r="BA98" i="1"/>
  <c r="AZ100" i="1" l="1"/>
  <c r="BA99" i="1"/>
  <c r="BB76" i="1"/>
  <c r="BC75" i="1"/>
  <c r="Q38" i="1"/>
  <c r="BC72" i="1"/>
  <c r="BC67" i="1"/>
  <c r="BC64" i="1"/>
  <c r="BC71" i="1"/>
  <c r="BC58" i="1"/>
  <c r="BC73" i="1"/>
  <c r="BC53" i="1"/>
  <c r="BC70" i="1"/>
  <c r="BC61" i="1"/>
  <c r="BC54" i="1"/>
  <c r="BC57" i="1"/>
  <c r="BC56" i="1"/>
  <c r="BC69" i="1"/>
  <c r="BC63" i="1"/>
  <c r="BC62" i="1"/>
  <c r="BC66" i="1"/>
  <c r="BC50" i="1"/>
  <c r="BD50" i="1" s="1"/>
  <c r="BD51" i="1" s="1"/>
  <c r="BD52" i="1" s="1"/>
  <c r="BD53" i="1" s="1"/>
  <c r="BC55" i="1"/>
  <c r="BC59" i="1"/>
  <c r="BC51" i="1"/>
  <c r="BC52" i="1"/>
  <c r="BC68" i="1"/>
  <c r="BC65" i="1"/>
  <c r="BC60" i="1"/>
  <c r="BD54" i="1" l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D72" i="1" s="1"/>
  <c r="BD73" i="1" s="1"/>
  <c r="BD74" i="1" s="1"/>
  <c r="BD75" i="1" s="1"/>
  <c r="Q23" i="1"/>
  <c r="R38" i="1"/>
  <c r="BB77" i="1"/>
  <c r="BC76" i="1"/>
  <c r="BD76" i="1" s="1"/>
  <c r="BA100" i="1"/>
  <c r="AZ101" i="1"/>
  <c r="AZ102" i="1" l="1"/>
  <c r="BA101" i="1"/>
  <c r="BC77" i="1"/>
  <c r="BD77" i="1" s="1"/>
  <c r="BB78" i="1"/>
  <c r="S24" i="1"/>
  <c r="T24" i="1" s="1"/>
  <c r="BB79" i="1" l="1"/>
  <c r="BC78" i="1"/>
  <c r="BD78" i="1" s="1"/>
  <c r="AZ103" i="1"/>
  <c r="BA102" i="1"/>
  <c r="U24" i="1"/>
  <c r="S25" i="1" l="1"/>
  <c r="T25" i="1" s="1"/>
  <c r="AZ104" i="1"/>
  <c r="BA103" i="1"/>
  <c r="BB80" i="1"/>
  <c r="BC79" i="1"/>
  <c r="BD79" i="1" s="1"/>
  <c r="BB81" i="1" l="1"/>
  <c r="BC80" i="1"/>
  <c r="BD80" i="1" s="1"/>
  <c r="BA104" i="1"/>
  <c r="AZ105" i="1"/>
  <c r="BA105" i="1" s="1"/>
  <c r="U25" i="1"/>
  <c r="S26" i="1" l="1"/>
  <c r="T26" i="1" s="1"/>
  <c r="BC81" i="1"/>
  <c r="BD81" i="1" s="1"/>
  <c r="BB82" i="1"/>
  <c r="BB83" i="1" l="1"/>
  <c r="BC82" i="1"/>
  <c r="BD82" i="1" s="1"/>
  <c r="U26" i="1"/>
  <c r="S27" i="1" l="1"/>
  <c r="T27" i="1" s="1"/>
  <c r="U27" i="1" s="1"/>
  <c r="BB84" i="1"/>
  <c r="BC83" i="1"/>
  <c r="BD83" i="1" s="1"/>
  <c r="S28" i="1" l="1"/>
  <c r="T28" i="1" s="1"/>
  <c r="U28" i="1" s="1"/>
  <c r="BB85" i="1"/>
  <c r="BC84" i="1"/>
  <c r="BD84" i="1" s="1"/>
  <c r="S29" i="1" l="1"/>
  <c r="T29" i="1" s="1"/>
  <c r="U29" i="1" s="1"/>
  <c r="BB86" i="1"/>
  <c r="BC85" i="1"/>
  <c r="BD85" i="1" s="1"/>
  <c r="S30" i="1" l="1"/>
  <c r="T30" i="1" s="1"/>
  <c r="U30" i="1" s="1"/>
  <c r="BB87" i="1"/>
  <c r="BC86" i="1"/>
  <c r="BD86" i="1" s="1"/>
  <c r="S31" i="1" l="1"/>
  <c r="T31" i="1" s="1"/>
  <c r="U31" i="1" s="1"/>
  <c r="BC87" i="1"/>
  <c r="BD87" i="1" s="1"/>
  <c r="BB88" i="1"/>
  <c r="S32" i="1" l="1"/>
  <c r="T32" i="1" s="1"/>
  <c r="U32" i="1" s="1"/>
  <c r="BB89" i="1"/>
  <c r="BC88" i="1"/>
  <c r="BD88" i="1" s="1"/>
  <c r="S33" i="1" l="1"/>
  <c r="T33" i="1" s="1"/>
  <c r="U33" i="1" s="1"/>
  <c r="BB90" i="1"/>
  <c r="BC89" i="1"/>
  <c r="BD89" i="1" s="1"/>
  <c r="S34" i="1" l="1"/>
  <c r="T34" i="1" s="1"/>
  <c r="U34" i="1" s="1"/>
  <c r="BB91" i="1"/>
  <c r="BC90" i="1"/>
  <c r="BD90" i="1" s="1"/>
  <c r="S35" i="1" l="1"/>
  <c r="T35" i="1" s="1"/>
  <c r="U35" i="1" s="1"/>
  <c r="BC91" i="1"/>
  <c r="BD91" i="1" s="1"/>
  <c r="BB92" i="1"/>
  <c r="S36" i="1" l="1"/>
  <c r="T36" i="1" s="1"/>
  <c r="U36" i="1" s="1"/>
  <c r="BB93" i="1"/>
  <c r="BC92" i="1"/>
  <c r="BD92" i="1" s="1"/>
  <c r="S37" i="1" l="1"/>
  <c r="T37" i="1" s="1"/>
  <c r="U37" i="1" s="1"/>
  <c r="BB94" i="1"/>
  <c r="BC93" i="1"/>
  <c r="BD93" i="1" s="1"/>
  <c r="S38" i="1" l="1"/>
  <c r="T38" i="1" s="1"/>
  <c r="T23" i="1" s="1"/>
  <c r="BB95" i="1"/>
  <c r="BC94" i="1"/>
  <c r="BD94" i="1" s="1"/>
  <c r="BC95" i="1" l="1"/>
  <c r="BD95" i="1" s="1"/>
  <c r="BB96" i="1"/>
  <c r="U38" i="1"/>
  <c r="BB97" i="1" l="1"/>
  <c r="BC96" i="1"/>
  <c r="BD96" i="1" s="1"/>
  <c r="BB98" i="1" l="1"/>
  <c r="BC97" i="1"/>
  <c r="BD97" i="1" s="1"/>
  <c r="BB99" i="1" l="1"/>
  <c r="BC98" i="1"/>
  <c r="BD98" i="1" s="1"/>
  <c r="BC99" i="1" l="1"/>
  <c r="BD99" i="1" s="1"/>
  <c r="BB100" i="1"/>
  <c r="BB101" i="1" l="1"/>
  <c r="BC100" i="1"/>
  <c r="BD100" i="1" s="1"/>
  <c r="BB102" i="1" l="1"/>
  <c r="BC101" i="1"/>
  <c r="BD101" i="1" s="1"/>
  <c r="BB103" i="1" l="1"/>
  <c r="BC102" i="1"/>
  <c r="BD102" i="1" s="1"/>
  <c r="BC103" i="1" l="1"/>
  <c r="BD103" i="1" s="1"/>
  <c r="BB104" i="1"/>
  <c r="BB105" i="1" l="1"/>
  <c r="BC105" i="1" s="1"/>
  <c r="BC104" i="1"/>
  <c r="BD104" i="1" s="1"/>
  <c r="BD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 TOMA</author>
  </authors>
  <commentList>
    <comment ref="A4" authorId="0" shapeId="0" xr:uid="{F730BF7F-22ED-43CB-8666-44F710534946}">
      <text>
        <r>
          <rPr>
            <b/>
            <sz val="9"/>
            <color indexed="81"/>
            <rFont val="Tahoma"/>
            <family val="2"/>
          </rPr>
          <t>Start Day-changeable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<sst xmlns="http://schemas.openxmlformats.org/spreadsheetml/2006/main" count="278" uniqueCount="251">
  <si>
    <t>14 day TIME Planner</t>
  </si>
  <si>
    <t>OPERATION</t>
  </si>
  <si>
    <t>(Before) Spud</t>
  </si>
  <si>
    <t>ROTARY DRILL 22" HOLE SECTION. PU DC from</t>
  </si>
  <si>
    <t>SWEEP HOLE W/ 70 BBLS HI VIS, CIRCULATE HOLE5</t>
  </si>
  <si>
    <t>P/U, 16" BIT, M/U 16" PACKED BHA, RIH</t>
  </si>
  <si>
    <t>ROTARY DRILL 16" HOLE TO TD.</t>
  </si>
  <si>
    <t>SWEEP HOLE , CIRCULATE HOLE CLEAN.1</t>
  </si>
  <si>
    <t>SWEEP HOLE W/ 70 BBLS HI VIS, CIRCULATE HOLE1</t>
  </si>
  <si>
    <t>SWEEP HOLE W/ 70 BBLS HI VIS, CIRCULATE HOLE6</t>
  </si>
  <si>
    <t>CLEANOUT 18-5/8" CMT. CIRC. P/T CSG, DRILL OUT 5
15 SHOE (18-5/8" IS SHALLOW)</t>
  </si>
  <si>
    <t>SWEEP HOLE , CIRCULATE HOLE CLEAN.2</t>
  </si>
  <si>
    <t>SWEEP HOLE W/ 70 BBLS HI VIS, CIRCULATE HOLE2</t>
  </si>
  <si>
    <t>SWEEP HOLE W/ 70 BBLS HI VIS, CIRCULATE HOLE7</t>
  </si>
  <si>
    <t>SWEEP HOLE , CIRCULATE HOLE CLEAN.3</t>
  </si>
  <si>
    <t>SWEEP HOLE W/ 70 BBLS HI VIS, CIRCULATE HOLE3</t>
  </si>
  <si>
    <t>SWEEP HOLE W/ 70 BBLS HI VIS, CIRCULATE HOLE8</t>
  </si>
  <si>
    <t>SWEEP HOLE , CIRCULATE HOLE CLEAN.4</t>
  </si>
  <si>
    <t>SWEEP HOLE W/ 70 BBLS HI VIS, CIRCULATE HOLE4</t>
  </si>
  <si>
    <t>SWEEP HOLE W/ 70 BBLS HI VIS, CIRCULATE HOLE9</t>
  </si>
  <si>
    <t>SWEEP HOLE , CIRCULATE HOLE CLEAN.5</t>
  </si>
  <si>
    <t>SWEEP HOLE W/ 70 BBLS HI VIS, CIRCULATE HOLE10</t>
  </si>
  <si>
    <t>SWEEP HOLE , CIRCULATE HOLE CLEAN.6</t>
  </si>
  <si>
    <t>N/U RIG BELL NIPPLE WITH FLOW LINE and function</t>
  </si>
  <si>
    <t>SWEEP HOLE , CIRCULATE HOLE CLEAN.7</t>
  </si>
  <si>
    <t>SWEEP HOLE , CIRCULATE HOLE CLEAN.8</t>
  </si>
  <si>
    <t>SWEEP HOLE , CIRCULATE HOLE CLEAN.16</t>
  </si>
  <si>
    <t>SWEEP HOLE , CIRCULATE HOLE CLEAN.18</t>
  </si>
  <si>
    <t>CLEANOUT 13-3/8" CEMENT TO 20FT ABOVE SHOE.4</t>
  </si>
  <si>
    <t>CLEANOUT 13-3/8" CEMENT TO 20FT ABOVE SHOE.9</t>
  </si>
  <si>
    <t>SWEEP HOLE , CIRCULATE HOLE CLEAN.9</t>
  </si>
  <si>
    <t>SWEEP HOLE , CIRCULATE HOLE CLEAN.17</t>
  </si>
  <si>
    <t>SWEEP HOLE , CIRCULATE HOLE CLEAN.19</t>
  </si>
  <si>
    <t>CLEANOUT 13-3/8" CEMENT TO 20FT ABOVE SHOE.5</t>
  </si>
  <si>
    <t>CLEANOUT 13-3/8" CEMENT TO 20FT ABOVE SHOE.10</t>
  </si>
  <si>
    <t>SWEEP HOLE , CIRCULATE HOLE CLEAN.10</t>
  </si>
  <si>
    <t>SWEEP HOLE , CIRCULATE HOLE CLEAN.20</t>
  </si>
  <si>
    <t>CLEANOUT 13-3/8" CEMENT TO 20FT ABOVE SHOE.6</t>
  </si>
  <si>
    <t>CLEANOUT 13-3/8" CEMENT TO 20FT ABOVE SHOE.11</t>
  </si>
  <si>
    <t>SWEEP HOLE , CIRCULATE HOLE CLEAN.11</t>
  </si>
  <si>
    <t>CLEANOUT 13-3/8" CEMENT TO 20FT ABOVE SHOE.1</t>
  </si>
  <si>
    <t>CLEANOUT 13-3/8" CEMENT TO 20FT ABOVE SHOE.7</t>
  </si>
  <si>
    <t>CLEANOUT 13-3/8" CEMENT TO 20FT ABOVE SHOE.12</t>
  </si>
  <si>
    <t>SWEEP HOLE , CIRCULATE HOLE CLEAN.12</t>
  </si>
  <si>
    <t>CLEANOUT 13-3/8" CEMENT TO 20FT ABOVE SHOE.2</t>
  </si>
  <si>
    <t>CLEANOUT 13-3/8" CEMENT TO 20FT ABOVE SHOE.8</t>
  </si>
  <si>
    <t>CLEANOUT 13-3/8" CEMENT TO 20FT ABOVE SHOE.13</t>
  </si>
  <si>
    <t>SWEEP HOLE , CIRCULATE HOLE CLEAN.13</t>
  </si>
  <si>
    <t>CLEANOUT 13-3/8" CEMENT TO 20FT ABOVE SHOE.3</t>
  </si>
  <si>
    <t>CLEANOUT 13-3/8" CEMENT TO 20FT ABOVE SHOE.14</t>
  </si>
  <si>
    <t>SWEEP HOLE , CIRCULATE HOLE CLEAN.14</t>
  </si>
  <si>
    <t>SWEEP HOLE , CIRCULATE HOLE CLEAN.15</t>
  </si>
  <si>
    <r>
      <t>1</t>
    </r>
    <r>
      <rPr>
        <b/>
        <sz val="11"/>
        <color theme="1"/>
        <rFont val="Calibri"/>
        <family val="2"/>
        <scheme val="minor"/>
      </rPr>
      <t xml:space="preserve">                 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hours:</t>
    </r>
  </si>
  <si>
    <r>
      <t>2</t>
    </r>
    <r>
      <rPr>
        <b/>
        <sz val="11"/>
        <color theme="1"/>
        <rFont val="Calibri"/>
        <family val="2"/>
        <scheme val="minor"/>
      </rPr>
      <t xml:space="preserve">                    </t>
    </r>
    <r>
      <rPr>
        <i/>
        <sz val="11"/>
        <color theme="1"/>
        <rFont val="Calibri"/>
        <family val="2"/>
        <scheme val="minor"/>
      </rPr>
      <t>hours:</t>
    </r>
  </si>
  <si>
    <r>
      <t>3</t>
    </r>
    <r>
      <rPr>
        <b/>
        <sz val="11"/>
        <color theme="1"/>
        <rFont val="Calibri"/>
        <family val="2"/>
        <scheme val="minor"/>
      </rPr>
      <t xml:space="preserve">                    </t>
    </r>
    <r>
      <rPr>
        <i/>
        <sz val="11"/>
        <color theme="1"/>
        <rFont val="Calibri"/>
        <family val="2"/>
        <scheme val="minor"/>
      </rPr>
      <t>hours:</t>
    </r>
  </si>
  <si>
    <r>
      <t>4</t>
    </r>
    <r>
      <rPr>
        <b/>
        <sz val="11"/>
        <color theme="1"/>
        <rFont val="Calibri"/>
        <family val="2"/>
        <scheme val="minor"/>
      </rPr>
      <t xml:space="preserve">                    </t>
    </r>
    <r>
      <rPr>
        <i/>
        <sz val="11"/>
        <color theme="1"/>
        <rFont val="Calibri"/>
        <family val="2"/>
        <scheme val="minor"/>
      </rPr>
      <t>hours:</t>
    </r>
  </si>
  <si>
    <r>
      <t>5</t>
    </r>
    <r>
      <rPr>
        <b/>
        <sz val="11"/>
        <color theme="1"/>
        <rFont val="Calibri"/>
        <family val="2"/>
        <scheme val="minor"/>
      </rPr>
      <t xml:space="preserve">                   </t>
    </r>
    <r>
      <rPr>
        <i/>
        <sz val="11"/>
        <color theme="1"/>
        <rFont val="Calibri"/>
        <family val="2"/>
        <scheme val="minor"/>
      </rPr>
      <t>hours:</t>
    </r>
  </si>
  <si>
    <r>
      <t>6</t>
    </r>
    <r>
      <rPr>
        <b/>
        <sz val="11"/>
        <color theme="1"/>
        <rFont val="Calibri"/>
        <family val="2"/>
        <scheme val="minor"/>
      </rPr>
      <t xml:space="preserve">                </t>
    </r>
    <r>
      <rPr>
        <i/>
        <sz val="11"/>
        <color theme="1"/>
        <rFont val="Calibri"/>
        <family val="2"/>
        <scheme val="minor"/>
      </rPr>
      <t>hours:</t>
    </r>
  </si>
  <si>
    <r>
      <t>7</t>
    </r>
    <r>
      <rPr>
        <b/>
        <sz val="11"/>
        <color theme="1"/>
        <rFont val="Calibri"/>
        <family val="2"/>
        <scheme val="minor"/>
      </rPr>
      <t xml:space="preserve">                   </t>
    </r>
    <r>
      <rPr>
        <i/>
        <sz val="11"/>
        <color theme="1"/>
        <rFont val="Calibri"/>
        <family val="2"/>
        <scheme val="minor"/>
      </rPr>
      <t>hours:</t>
    </r>
  </si>
  <si>
    <r>
      <t>8</t>
    </r>
    <r>
      <rPr>
        <b/>
        <sz val="11"/>
        <color theme="1"/>
        <rFont val="Calibri"/>
        <family val="2"/>
        <scheme val="minor"/>
      </rPr>
      <t xml:space="preserve">                 </t>
    </r>
    <r>
      <rPr>
        <i/>
        <sz val="11"/>
        <color theme="1"/>
        <rFont val="Calibri"/>
        <family val="2"/>
        <scheme val="minor"/>
      </rPr>
      <t>hours:</t>
    </r>
  </si>
  <si>
    <r>
      <t>9</t>
    </r>
    <r>
      <rPr>
        <b/>
        <sz val="11"/>
        <color theme="1"/>
        <rFont val="Calibri"/>
        <family val="2"/>
        <scheme val="minor"/>
      </rPr>
      <t xml:space="preserve">                 </t>
    </r>
    <r>
      <rPr>
        <i/>
        <sz val="11"/>
        <color theme="1"/>
        <rFont val="Calibri"/>
        <family val="2"/>
        <scheme val="minor"/>
      </rPr>
      <t>hours:</t>
    </r>
  </si>
  <si>
    <r>
      <t>10</t>
    </r>
    <r>
      <rPr>
        <b/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hours:</t>
    </r>
  </si>
  <si>
    <r>
      <t>11</t>
    </r>
    <r>
      <rPr>
        <b/>
        <sz val="11"/>
        <color theme="1"/>
        <rFont val="Calibri"/>
        <family val="2"/>
        <scheme val="minor"/>
      </rPr>
      <t xml:space="preserve">                </t>
    </r>
    <r>
      <rPr>
        <i/>
        <sz val="11"/>
        <color theme="1"/>
        <rFont val="Calibri"/>
        <family val="2"/>
        <scheme val="minor"/>
      </rPr>
      <t>hours:</t>
    </r>
  </si>
  <si>
    <r>
      <t>12</t>
    </r>
    <r>
      <rPr>
        <b/>
        <sz val="11"/>
        <color theme="1"/>
        <rFont val="Calibri"/>
        <family val="2"/>
        <scheme val="minor"/>
      </rPr>
      <t xml:space="preserve">                 </t>
    </r>
    <r>
      <rPr>
        <i/>
        <sz val="11"/>
        <color theme="1"/>
        <rFont val="Calibri"/>
        <family val="2"/>
        <scheme val="minor"/>
      </rPr>
      <t>hours:</t>
    </r>
  </si>
  <si>
    <r>
      <t>13</t>
    </r>
    <r>
      <rPr>
        <b/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hours:</t>
    </r>
  </si>
  <si>
    <r>
      <t>14</t>
    </r>
    <r>
      <rPr>
        <b/>
        <sz val="11"/>
        <color theme="1"/>
        <rFont val="Calibri"/>
        <family val="2"/>
        <scheme val="minor"/>
      </rPr>
      <t xml:space="preserve">               </t>
    </r>
    <r>
      <rPr>
        <i/>
        <sz val="11"/>
        <color theme="1"/>
        <rFont val="Calibri"/>
        <family val="2"/>
        <scheme val="minor"/>
      </rPr>
      <t>hours:</t>
    </r>
  </si>
  <si>
    <t>IF(AV5&lt;24,0,IF(X5=G$24,AU5-F$24,IF(X5=G$25,AU5-F$25,IF(X5=G$26,AU5-F$26,IF(X5=G$27,AU5-F$27,IF(X5=G$28,AU5-F$28,IF(X5=G$29,AU5-F$29,IF(X5=G$30,AU5-F$30,IF(X5=G$31,AU5-F$31,IF(X5=G$32,AU5-F$32,IF(X5=G$33,AU5-F$33,IF(X5=G$34,AU5-F$34,IF(X5=G$35,AU5-F$35,IF(X5=G$36,AU5-F$36,IF(X5=G$37,AU5-F$37,IF(X5=G$38,AU5-F$38,AU5))))))))))))))))</t>
  </si>
  <si>
    <t>OPERATIONS PRIMARY SOURCE</t>
  </si>
  <si>
    <t xml:space="preserve"> intermediare calculation-will hide</t>
  </si>
  <si>
    <t>Plan</t>
  </si>
  <si>
    <t>Actual</t>
  </si>
  <si>
    <t>Hole Depth</t>
  </si>
  <si>
    <t>Stages</t>
  </si>
  <si>
    <t>Cumm.  Stages</t>
  </si>
  <si>
    <r>
      <t>Hours Stages remaining after</t>
    </r>
    <r>
      <rPr>
        <b/>
        <sz val="10"/>
        <color theme="1"/>
        <rFont val="Calibri"/>
        <family val="2"/>
        <scheme val="minor"/>
      </rPr>
      <t>1</t>
    </r>
    <r>
      <rPr>
        <b/>
        <vertAlign val="superscript"/>
        <sz val="10"/>
        <color theme="1"/>
        <rFont val="Calibri"/>
        <family val="2"/>
        <scheme val="minor"/>
      </rPr>
      <t xml:space="preserve">st </t>
    </r>
    <r>
      <rPr>
        <sz val="8"/>
        <color theme="1"/>
        <rFont val="Calibri"/>
        <family val="2"/>
        <scheme val="minor"/>
      </rPr>
      <t>day</t>
    </r>
  </si>
  <si>
    <r>
      <t xml:space="preserve">Hours Stages remaining after </t>
    </r>
    <r>
      <rPr>
        <b/>
        <sz val="10"/>
        <color theme="1"/>
        <rFont val="Calibri"/>
        <family val="2"/>
        <scheme val="minor"/>
      </rPr>
      <t>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vertAlign val="superscript"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day</t>
    </r>
  </si>
  <si>
    <r>
      <t xml:space="preserve">Hours Stages remaining after </t>
    </r>
    <r>
      <rPr>
        <b/>
        <sz val="8"/>
        <color theme="1"/>
        <rFont val="Calibri"/>
        <family val="2"/>
        <scheme val="minor"/>
      </rPr>
      <t>3</t>
    </r>
    <r>
      <rPr>
        <vertAlign val="superscript"/>
        <sz val="8"/>
        <color theme="1"/>
        <rFont val="Calibri"/>
        <family val="2"/>
        <scheme val="minor"/>
      </rPr>
      <t>nd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</si>
  <si>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 4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</si>
  <si>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 5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</si>
  <si>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 6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</si>
  <si>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 7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</si>
  <si>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 8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</si>
  <si>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 9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</si>
  <si>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after10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</si>
  <si>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after11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</si>
  <si>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after12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</si>
  <si>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r>
      <t>Hours Stages remaining after13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day</t>
    </r>
  </si>
  <si>
    <t>/stage</t>
  </si>
  <si>
    <t>Cumm</t>
  </si>
  <si>
    <t>Start Stage</t>
  </si>
  <si>
    <t>End Stage</t>
  </si>
  <si>
    <t>hours</t>
  </si>
  <si>
    <t>days</t>
  </si>
  <si>
    <t>/ name</t>
  </si>
  <si>
    <t>Cummulative</t>
  </si>
  <si>
    <t>feet, MD</t>
  </si>
  <si>
    <t>Before Spud</t>
  </si>
  <si>
    <t>22" Hole Section</t>
  </si>
  <si>
    <t>ROTARY DRILL 22" HOLE SECTION. PU DC from1</t>
  </si>
  <si>
    <t>ROTARY DRILL 22" HOLE SECTION. PU DC from2</t>
  </si>
  <si>
    <t>ROTARY DRILL 22" HOLE SECTION. PU DC from3</t>
  </si>
  <si>
    <t>ROTARY DRILL 22" HOLE SECTION. PU DC from4</t>
  </si>
  <si>
    <t>ROTARY DRILL 22" HOLE SECTION. PU DC from5</t>
  </si>
  <si>
    <t>ROTARY DRILL 22" HOLE SECTION. PU DC from6</t>
  </si>
  <si>
    <t>ROTARY DRILL 22" HOLE SECTION. PU DC from7</t>
  </si>
  <si>
    <t>ROTARY DRILL 22" HOLE SECTION. PU DC from8</t>
  </si>
  <si>
    <t>ROTARY DRILL 22" HOLE SECTION. PU DC from9</t>
  </si>
  <si>
    <t>ROTARY DRILL 22" HOLE SECTION. PU DC from10</t>
  </si>
  <si>
    <t>ROTARY DRILL 22" HOLE SECTION. PU DC from11</t>
  </si>
  <si>
    <t>ROTARY DRILL 22" HOLE SECTION. PU DC from12</t>
  </si>
  <si>
    <t>ROTARY DRILL 22" HOLE SECTION. PU DC from13</t>
  </si>
  <si>
    <t>ROTARY DRILL 22" HOLE SECTION. PU DC from14</t>
  </si>
  <si>
    <t>16" Hole Section</t>
  </si>
  <si>
    <t>ROTARY DRILL 22" HOLE SECTION. PU DC from15</t>
  </si>
  <si>
    <t>ROTARY DRILL 22" HOLE SECTION. PU DC from16</t>
  </si>
  <si>
    <t>ROTARY DRILL 22" HOLE SECTION. PU DC from17</t>
  </si>
  <si>
    <t>ROTARY DRILL 22" HOLE SECTION. PU DC from18</t>
  </si>
  <si>
    <t>ROTARY DRILL 22" HOLE SECTION. PU DC from19</t>
  </si>
  <si>
    <t>ROTARY DRILL 22" HOLE SECTION. PU DC from20</t>
  </si>
  <si>
    <t>ROTARY DRILL 22" HOLE SECTION. PU DC from21</t>
  </si>
  <si>
    <t>ROTARY DRILL 22" HOLE SECTION. PU DC from22</t>
  </si>
  <si>
    <t>ROTARY DRILL 22" HOLE SECTION. PU DC from23</t>
  </si>
  <si>
    <t>ROTARY DRILL 22" HOLE SECTION. PU DC from24</t>
  </si>
  <si>
    <t>ROTARY DRILL 22" HOLE SECTION. PU DC from25</t>
  </si>
  <si>
    <t>ROTARY DRILL 22" HOLE SECTION. PU DC from26</t>
  </si>
  <si>
    <t>ROTARY DRILL 22" HOLE SECTION. PU DC from27</t>
  </si>
  <si>
    <t>ROTARY DRILL 22" HOLE SECTION. PU DC from28</t>
  </si>
  <si>
    <t>ROTARY DRILL 22" HOLE SECTION. PU DC from29</t>
  </si>
  <si>
    <t>ROTARY DRILL 22" HOLE SECTION. PU DC from30</t>
  </si>
  <si>
    <t>ROTARY DRILL 22" HOLE SECTION. PU DC from31</t>
  </si>
  <si>
    <t>ROTARY DRILL 22" HOLE SECTION. PU DC from32</t>
  </si>
  <si>
    <t>ROTARY DRILL 22" HOLE SECTION. PU DC from33</t>
  </si>
  <si>
    <t>ROTARY DRILL 22" HOLE SECTION. PU DC from34</t>
  </si>
  <si>
    <t>ROTARY DRILL 22" HOLE SECTION. PU DC from35</t>
  </si>
  <si>
    <t>ROTARY DRILL 22" HOLE SECTION. PU DC from36</t>
  </si>
  <si>
    <t>ROTARY DRILL 22" HOLE SECTION. PU DC from37</t>
  </si>
  <si>
    <t>ROTARY DRILL 22" HOLE SECTION. PU DC from38</t>
  </si>
  <si>
    <t>12" Hole Section</t>
  </si>
  <si>
    <t>ROTARY DRILL 22" HOLE SECTION. PU DC from39</t>
  </si>
  <si>
    <t>ROTARY DRILL 22" HOLE SECTION. PU DC from40</t>
  </si>
  <si>
    <t>ROTARY DRILL 22" HOLE SECTION. PU DC from41</t>
  </si>
  <si>
    <t>ROTARY DRILL 22" HOLE SECTION. PU DC from42</t>
  </si>
  <si>
    <t>ROTARY DRILL 22" HOLE SECTION. PU DC from43</t>
  </si>
  <si>
    <t>ROTARY DRILL 22" HOLE SECTION. PU DC from44</t>
  </si>
  <si>
    <t>ROTARY DRILL 22" HOLE SECTION. PU DC from45</t>
  </si>
  <si>
    <t>ROTARY DRILL 22" HOLE SECTION. PU DC from46</t>
  </si>
  <si>
    <t>ROTARY DRILL 22" HOLE SECTION. PU DC from47</t>
  </si>
  <si>
    <t>ROTARY DRILL 22" HOLE SECTION. PU DC from48</t>
  </si>
  <si>
    <t>ROTARY DRILL 22" HOLE SECTION. PU DC from49</t>
  </si>
  <si>
    <t>CLEANOUT 13-3/8" CEMENT TO 20FT ABOVE SHOE.15</t>
  </si>
  <si>
    <t>ROTARY DRILL 22" HOLE SECTION. PU DC from50</t>
  </si>
  <si>
    <t>CLEANOUT 13-3/8" CEMENT TO 20FT ABOVE SHOE.16</t>
  </si>
  <si>
    <t>ROTARY DRILL 22" HOLE SECTION. PU DC from51</t>
  </si>
  <si>
    <t>CLEANOUT 13-3/8" CEMENT TO 20FT ABOVE SHOE.17</t>
  </si>
  <si>
    <t>ROTARY DRILL 22" HOLE SECTION. PU DC from52</t>
  </si>
  <si>
    <t>CLEANOUT 13-3/8" CEMENT TO 20FT ABOVE SHOE.18</t>
  </si>
  <si>
    <t>ROTARY DRILL 22" HOLE SECTION. PU DC from53</t>
  </si>
  <si>
    <t>CLEANOUT 13-3/8" CEMENT TO 20FT ABOVE SHOE.19</t>
  </si>
  <si>
    <t>ROTARY DRILL 22" HOLE SECTION. PU DC from54</t>
  </si>
  <si>
    <t>RAISE BOP.1</t>
  </si>
  <si>
    <t>ROTARY DRILL 22" HOLE SECTION. PU DC from55</t>
  </si>
  <si>
    <t>RAISE BOP.2</t>
  </si>
  <si>
    <t>ROTARY DRILL 22" HOLE SECTION. PU DC from56</t>
  </si>
  <si>
    <t>RAISE BOP.3</t>
  </si>
  <si>
    <t>ROTARY DRILL 22" HOLE SECTION. PU DC from57</t>
  </si>
  <si>
    <t>RAISE BOP.4</t>
  </si>
  <si>
    <t>ROTARY DRILL 22" HOLE SECTION. PU DC from58</t>
  </si>
  <si>
    <t>RAISE BOP.5</t>
  </si>
  <si>
    <t>ROTARY DRILL 22" HOLE SECTION. PU DC from59</t>
  </si>
  <si>
    <t>RAISE BOP.6</t>
  </si>
  <si>
    <t>ROTARY DRILL 22" HOLE SECTION. PU DC from60</t>
  </si>
  <si>
    <t>RAISE BOP.7</t>
  </si>
  <si>
    <t>ROTARY DRILL 22" HOLE SECTION. PU DC from61</t>
  </si>
  <si>
    <t>RAISE BOP.8</t>
  </si>
  <si>
    <t>ROTARY DRILL 22" HOLE SECTION. PU DC from62</t>
  </si>
  <si>
    <t>RAISE BOP.9</t>
  </si>
  <si>
    <t>ROTARY DRILL 22" HOLE SECTION. PU DC from63</t>
  </si>
  <si>
    <t>RAISE BOP.10</t>
  </si>
  <si>
    <t>ROTARY DRILL 22" HOLE SECTION. PU DC from64</t>
  </si>
  <si>
    <t>RAISE BOP.11</t>
  </si>
  <si>
    <t>ROTARY DRILL 22" HOLE SECTION. PU DC from65</t>
  </si>
  <si>
    <t>RAISE BOP.12</t>
  </si>
  <si>
    <t>ROTARY DRILL 22" HOLE SECTION. PU DC from66</t>
  </si>
  <si>
    <t>RAISE BOP.13</t>
  </si>
  <si>
    <t>ROTARY DRILL 22" HOLE SECTION. PU DC from67</t>
  </si>
  <si>
    <t>RAISE BOP.14</t>
  </si>
  <si>
    <t>ROTARY DRILL 22" HOLE SECTION. PU DC from68</t>
  </si>
  <si>
    <t>RAISE BOP.15</t>
  </si>
  <si>
    <t>ROTARY DRILL 22" HOLE SECTION. PU DC from69</t>
  </si>
  <si>
    <t>RAISE BOP.16</t>
  </si>
  <si>
    <t>8⅜" Section</t>
  </si>
  <si>
    <t>ROTARY DRILL 22" HOLE SECTION. PU DC from70</t>
  </si>
  <si>
    <t>RAISE BOP.17</t>
  </si>
  <si>
    <t>ROTARY DRILL 22" HOLE SECTION. PU DC from71</t>
  </si>
  <si>
    <t>WIPER TRIP AND POOH FOR BIT CHANGE. RIH</t>
  </si>
  <si>
    <t>ROTARY DRILL 22" HOLE SECTION. PU DC from72</t>
  </si>
  <si>
    <t>DRILL 8-3/8" HOLE TO TD, ROTARY MODE.</t>
  </si>
  <si>
    <t>ROTARY DRILL 22" HOLE SECTION. PU DC from73</t>
  </si>
  <si>
    <t>SWEEP HI/VIS SWEEP, CHC.1</t>
  </si>
  <si>
    <t>ROTARY DRILL 22" HOLE SECTION. PU DC from74</t>
  </si>
  <si>
    <t>SWEEP HI/VIS SWEEP, CHC.2</t>
  </si>
  <si>
    <t>ROTARY DRILL 22" HOLE SECTION. PU DC from75</t>
  </si>
  <si>
    <t>SWEEP HI/VIS SWEEP, CHC.3</t>
  </si>
  <si>
    <t>ROTARY DRILL 22" HOLE SECTION. PU DC from76</t>
  </si>
  <si>
    <t>SWEEP HI/VIS SWEEP, CHC.4</t>
  </si>
  <si>
    <t>ROTARY DRILL 22" HOLE SECTION. PU DC from77</t>
  </si>
  <si>
    <t>SWEEP HI/VIS SWEEP, CHC.5</t>
  </si>
  <si>
    <t>ROTARY DRILL 22" HOLE SECTION. PU DC from78</t>
  </si>
  <si>
    <t>SWEEP HI/VIS SWEEP, CHC.6</t>
  </si>
  <si>
    <t>ROTARY DRILL 22" HOLE SECTION. PU DC from79</t>
  </si>
  <si>
    <t>SWEEP HI/VIS SWEEP, CHC.7</t>
  </si>
  <si>
    <t>ROTARY DRILL 22" HOLE SECTION. PU DC from80</t>
  </si>
  <si>
    <t>SWEEP HI/VIS SWEEP, CHC.8</t>
  </si>
  <si>
    <t>ROTARY DRILL 22" HOLE SECTION. PU DC from81</t>
  </si>
  <si>
    <t>SWEEP HI/VIS SWEEP, CHC.9</t>
  </si>
  <si>
    <t>ROTARY DRILL 22" HOLE SECTION. PU DC from82</t>
  </si>
  <si>
    <t>SWEEP HI/VIS SWEEP, CHC.10</t>
  </si>
  <si>
    <t>ROTARY DRILL 22" HOLE SECTION. PU DC from83</t>
  </si>
  <si>
    <t>SWEEP HI/VIS SWEEP, CHC.11</t>
  </si>
  <si>
    <t>ROTARY DRILL 22" HOLE SECTION. PU DC from84</t>
  </si>
  <si>
    <t>TRIP IN-Out THE HOLE CONDITIONING TRIP PRIOR TO Run COMPL.1</t>
  </si>
  <si>
    <t>ROTARY DRILL 22" HOLE SECTION. PU DC from85</t>
  </si>
  <si>
    <t>TRIP IN-Out THE HOLE CONDITIONING TRIP PRIOR TO Run COMPL.2</t>
  </si>
  <si>
    <t>ROTARY DRILL 22" HOLE SECTION. PU DC from86</t>
  </si>
  <si>
    <t>TRIP IN-Out THE HOLE CONDITIONING TRIP PRIOR TO Run COMPL.3</t>
  </si>
  <si>
    <t>EOW</t>
  </si>
  <si>
    <t>ROTARY DRILL 22" HOLE SECTION. PU DC from87</t>
  </si>
  <si>
    <t>RIH 4½" LONGSTR COMPL ,CMT. WOC. P/T. FINAL DRIFT. N/D BOPE. N/U BONNET &amp;TREE. REL RIG.</t>
  </si>
  <si>
    <t>ROTARY DRILL 22" HOLE SECTION. PU DC from88</t>
  </si>
  <si>
    <t>HANDLE 16" BHA.70</t>
  </si>
  <si>
    <t>ROTARY DRILL 22" HOLE SECTION. PU DC from89</t>
  </si>
  <si>
    <t>HANDLE 16" BHA.71</t>
  </si>
  <si>
    <t>ROTARY DRILL 22" HOLE SECTION. PU DC from90</t>
  </si>
  <si>
    <t>HANDLE 16" BHA.72</t>
  </si>
  <si>
    <t>ROTARY DRILL 22" HOLE SECTION. PU DC from91</t>
  </si>
  <si>
    <t>HANDLE 16" BHA.73</t>
  </si>
  <si>
    <t>ROTARY DRILL 22" HOLE SECTION. PU DC from92</t>
  </si>
  <si>
    <t>HANDLE 16" BHA.74</t>
  </si>
  <si>
    <t>ROTARY DRILL 22" HOLE SECTION. PU DC from93</t>
  </si>
  <si>
    <t>HANDLE 16" BHA.75</t>
  </si>
  <si>
    <t>ROTARY DRILL 22" HOLE SECTION. PU DC from94</t>
  </si>
  <si>
    <t>HANDLE 16" BHA.76</t>
  </si>
  <si>
    <t>ROTARY DRILL 22" HOLE SECTION. PU DC from95</t>
  </si>
  <si>
    <t>HANDLE 16" BHA.77</t>
  </si>
  <si>
    <t>ROTARY DRILL 22" HOLE SECTION. PU DC from96</t>
  </si>
  <si>
    <t>HANDLE 16" BHA.78</t>
  </si>
  <si>
    <t>ROTARY DRILL 22" HOLE SECTION. PU DC from97</t>
  </si>
  <si>
    <t>HANDLE 16" BHA.79</t>
  </si>
  <si>
    <t>ROTARY DRILL 22" HOLE SECTION. PU DC from98</t>
  </si>
  <si>
    <t>HANDLE 16" BHA.80</t>
  </si>
  <si>
    <t>HANDLE 16" BHA.81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</si>
</sst>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FF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rgb="FFFFFF00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rgb="FFFFFF00"/>
      </left>
      <right style="thin">
        <color indexed="64"/>
      </right>
      <top style="thin">
        <color rgb="FFFFFF00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3" borderId="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0" fillId="4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7" fillId="5" borderId="12" xfId="0" applyFont="1" applyFill="1" applyBorder="1" applyAlignment="1">
      <alignment vertical="center" wrapText="1" shrinkToFit="1"/>
    </xf>
    <xf numFmtId="0" fontId="8" fillId="5" borderId="13" xfId="0" applyFont="1" applyFill="1" applyBorder="1" applyAlignment="1">
      <alignment horizontal="right" vertical="center" wrapText="1" shrinkToFit="1"/>
    </xf>
    <xf numFmtId="0" fontId="8" fillId="6" borderId="14" xfId="0" applyFont="1" applyFill="1" applyBorder="1" applyAlignment="1">
      <alignment horizontal="right" vertical="center" wrapText="1" shrinkToFit="1"/>
    </xf>
    <xf numFmtId="0" fontId="7" fillId="5" borderId="15" xfId="0" applyFont="1" applyFill="1" applyBorder="1" applyAlignment="1">
      <alignment vertical="center" wrapText="1" shrinkToFit="1"/>
    </xf>
    <xf numFmtId="0" fontId="8" fillId="5" borderId="13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left" vertical="center" wrapText="1" shrinkToFit="1"/>
    </xf>
    <xf numFmtId="0" fontId="0" fillId="0" borderId="11" xfId="0" applyBorder="1" applyProtection="1"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8" fillId="6" borderId="11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right" vertical="center" wrapText="1" shrinkToFit="1"/>
    </xf>
    <xf numFmtId="0" fontId="8" fillId="6" borderId="18" xfId="0" applyFont="1" applyFill="1" applyBorder="1" applyAlignment="1">
      <alignment horizontal="right" vertical="center" wrapText="1" shrinkToFit="1"/>
    </xf>
    <xf numFmtId="0" fontId="8" fillId="6" borderId="19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22" xfId="0" applyFont="1" applyBorder="1" applyAlignment="1">
      <alignment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textRotation="45" readingOrder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2" fontId="8" fillId="0" borderId="0" xfId="0" applyNumberFormat="1" applyFont="1" applyAlignment="1">
      <alignment vertical="center" wrapText="1"/>
    </xf>
    <xf numFmtId="0" fontId="12" fillId="9" borderId="0" xfId="0" applyFont="1" applyFill="1" applyAlignment="1">
      <alignment horizontal="center" vertical="center" wrapText="1"/>
    </xf>
    <xf numFmtId="0" fontId="8" fillId="0" borderId="0" xfId="0" applyFont="1" applyAlignment="1" applyProtection="1">
      <alignment horizontal="right" vertical="center"/>
      <protection locked="0"/>
    </xf>
    <xf numFmtId="0" fontId="8" fillId="6" borderId="0" xfId="0" applyFont="1" applyFill="1" applyAlignment="1">
      <alignment horizontal="center" vertical="center" textRotation="45" readingOrder="1"/>
    </xf>
    <xf numFmtId="0" fontId="0" fillId="0" borderId="0" xfId="0" applyProtection="1">
      <protection locked="0"/>
    </xf>
    <xf numFmtId="0" fontId="19" fillId="10" borderId="0" xfId="0" applyFont="1" applyFill="1" applyAlignment="1" applyProtection="1">
      <alignment horizontal="center" vertical="center" textRotation="90"/>
      <protection locked="0"/>
    </xf>
    <xf numFmtId="0" fontId="11" fillId="10" borderId="0" xfId="0" applyFont="1" applyFill="1" applyAlignment="1" applyProtection="1">
      <alignment horizontal="center" vertical="center"/>
      <protection locked="0"/>
    </xf>
    <xf numFmtId="0" fontId="20" fillId="11" borderId="0" xfId="0" applyFont="1" applyFill="1" applyAlignment="1" applyProtection="1">
      <alignment horizontal="center" vertical="center" textRotation="90"/>
      <protection locked="0"/>
    </xf>
    <xf numFmtId="0" fontId="11" fillId="11" borderId="0" xfId="0" applyFont="1" applyFill="1" applyAlignment="1" applyProtection="1">
      <alignment horizontal="center" vertical="center"/>
      <protection locked="0"/>
    </xf>
    <xf numFmtId="0" fontId="8" fillId="13" borderId="0" xfId="0" applyFont="1" applyFill="1" applyAlignment="1" applyProtection="1">
      <alignment horizontal="center" vertical="center"/>
      <protection locked="0"/>
    </xf>
    <xf numFmtId="0" fontId="8" fillId="14" borderId="0" xfId="0" applyFont="1" applyFill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0" fontId="8" fillId="3" borderId="28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textRotation="90"/>
      <protection locked="0"/>
    </xf>
    <xf numFmtId="0" fontId="8" fillId="16" borderId="28" xfId="0" applyFont="1" applyFill="1" applyBorder="1" applyAlignment="1" applyProtection="1">
      <alignment horizontal="right" vertical="center"/>
      <protection locked="0"/>
    </xf>
    <xf numFmtId="0" fontId="0" fillId="17" borderId="8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vertical="center"/>
      <protection locked="0"/>
    </xf>
    <xf numFmtId="1" fontId="0" fillId="6" borderId="31" xfId="0" applyNumberFormat="1" applyFill="1" applyBorder="1"/>
    <xf numFmtId="2" fontId="0" fillId="0" borderId="31" xfId="0" applyNumberFormat="1" applyBorder="1"/>
    <xf numFmtId="0" fontId="23" fillId="3" borderId="13" xfId="0" applyFont="1" applyFill="1" applyBorder="1" applyAlignment="1">
      <alignment horizontal="center" vertical="center" wrapText="1" shrinkToFit="1"/>
    </xf>
    <xf numFmtId="0" fontId="18" fillId="3" borderId="13" xfId="0" applyFont="1" applyFill="1" applyBorder="1" applyAlignment="1">
      <alignment horizontal="center" vertical="center" wrapText="1"/>
    </xf>
    <xf numFmtId="0" fontId="0" fillId="0" borderId="13" xfId="0" applyBorder="1" applyProtection="1">
      <protection locked="0"/>
    </xf>
    <xf numFmtId="0" fontId="0" fillId="17" borderId="14" xfId="0" applyFill="1" applyBorder="1" applyAlignment="1" applyProtection="1">
      <alignment horizontal="center"/>
      <protection locked="0"/>
    </xf>
    <xf numFmtId="0" fontId="0" fillId="17" borderId="28" xfId="0" applyFill="1" applyBorder="1" applyProtection="1">
      <protection locked="0"/>
    </xf>
    <xf numFmtId="1" fontId="0" fillId="6" borderId="13" xfId="0" applyNumberFormat="1" applyFill="1" applyBorder="1"/>
    <xf numFmtId="2" fontId="0" fillId="0" borderId="13" xfId="0" applyNumberFormat="1" applyBorder="1"/>
    <xf numFmtId="0" fontId="0" fillId="10" borderId="13" xfId="0" applyFill="1" applyBorder="1" applyProtection="1">
      <protection locked="0"/>
    </xf>
    <xf numFmtId="0" fontId="1" fillId="10" borderId="13" xfId="0" applyFont="1" applyFill="1" applyBorder="1"/>
    <xf numFmtId="165" fontId="24" fillId="11" borderId="32" xfId="0" applyNumberFormat="1" applyFont="1" applyFill="1" applyBorder="1" applyProtection="1">
      <protection locked="0"/>
    </xf>
    <xf numFmtId="0" fontId="25" fillId="11" borderId="33" xfId="0" applyFont="1" applyFill="1" applyBorder="1"/>
    <xf numFmtId="0" fontId="0" fillId="7" borderId="13" xfId="0" applyFill="1" applyBorder="1" applyProtection="1">
      <protection locked="0"/>
    </xf>
    <xf numFmtId="0" fontId="0" fillId="14" borderId="13" xfId="0" applyFill="1" applyBorder="1" applyProtection="1">
      <protection locked="0"/>
    </xf>
    <xf numFmtId="0" fontId="8" fillId="0" borderId="28" xfId="0" applyFont="1" applyBorder="1" applyAlignment="1" applyProtection="1">
      <alignment horizontal="right" vertical="center"/>
      <protection locked="0"/>
    </xf>
    <xf numFmtId="165" fontId="24" fillId="11" borderId="35" xfId="0" applyNumberFormat="1" applyFont="1" applyFill="1" applyBorder="1" applyProtection="1">
      <protection locked="0"/>
    </xf>
    <xf numFmtId="0" fontId="25" fillId="11" borderId="36" xfId="0" applyFont="1" applyFill="1" applyBorder="1"/>
    <xf numFmtId="1" fontId="0" fillId="6" borderId="13" xfId="0" applyNumberFormat="1" applyFill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10" borderId="13" xfId="0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vertical="top" wrapText="1" shrinkToFit="1"/>
    </xf>
    <xf numFmtId="0" fontId="27" fillId="2" borderId="14" xfId="0" applyFont="1" applyFill="1" applyBorder="1" applyAlignment="1">
      <alignment vertical="top" wrapText="1" shrinkToFit="1"/>
    </xf>
    <xf numFmtId="0" fontId="28" fillId="0" borderId="0" xfId="0" applyFont="1" applyAlignment="1">
      <alignment vertical="top" wrapText="1" shrinkToFit="1"/>
    </xf>
    <xf numFmtId="0" fontId="27" fillId="0" borderId="0" xfId="0" applyFont="1" applyAlignment="1">
      <alignment vertical="center" wrapText="1" shrinkToFit="1"/>
    </xf>
    <xf numFmtId="0" fontId="0" fillId="2" borderId="14" xfId="0" applyFill="1" applyBorder="1"/>
    <xf numFmtId="0" fontId="0" fillId="4" borderId="14" xfId="0" applyFill="1" applyBorder="1" applyProtection="1">
      <protection locked="0"/>
    </xf>
    <xf numFmtId="0" fontId="7" fillId="6" borderId="0" xfId="0" applyFont="1" applyFill="1" applyAlignment="1">
      <alignment horizontal="center" vertical="center" textRotation="45" readingOrder="1"/>
    </xf>
    <xf numFmtId="0" fontId="26" fillId="0" borderId="0" xfId="0" applyFont="1" applyAlignment="1" applyProtection="1">
      <alignment vertical="center" textRotation="90"/>
      <protection locked="0"/>
    </xf>
    <xf numFmtId="0" fontId="0" fillId="0" borderId="0" xfId="0" applyAlignment="1">
      <alignment horizontal="center" vertical="center"/>
    </xf>
    <xf numFmtId="165" fontId="24" fillId="11" borderId="39" xfId="0" applyNumberFormat="1" applyFont="1" applyFill="1" applyBorder="1" applyProtection="1">
      <protection locked="0"/>
    </xf>
    <xf numFmtId="0" fontId="25" fillId="11" borderId="40" xfId="0" applyFont="1" applyFill="1" applyBorder="1"/>
    <xf numFmtId="0" fontId="29" fillId="0" borderId="0" xfId="0" applyFont="1" applyAlignment="1" applyProtection="1">
      <alignment horizontal="right" vertical="center"/>
      <protection locked="0"/>
    </xf>
    <xf numFmtId="0" fontId="26" fillId="0" borderId="34" xfId="0" applyFont="1" applyBorder="1" applyAlignment="1" applyProtection="1">
      <alignment horizontal="center" vertical="center" textRotation="90"/>
      <protection locked="0"/>
    </xf>
    <xf numFmtId="0" fontId="26" fillId="0" borderId="37" xfId="0" applyFont="1" applyBorder="1" applyAlignment="1" applyProtection="1">
      <alignment horizontal="center" vertical="center" textRotation="90"/>
      <protection locked="0"/>
    </xf>
    <xf numFmtId="0" fontId="26" fillId="0" borderId="38" xfId="0" applyFont="1" applyBorder="1" applyAlignment="1" applyProtection="1">
      <alignment horizontal="center" vertical="center" textRotation="90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15" borderId="11" xfId="0" applyFont="1" applyFill="1" applyBorder="1" applyAlignment="1" applyProtection="1">
      <alignment horizontal="center" vertical="center"/>
      <protection locked="0"/>
    </xf>
    <xf numFmtId="0" fontId="21" fillId="15" borderId="14" xfId="0" applyFont="1" applyFill="1" applyBorder="1" applyAlignment="1" applyProtection="1">
      <alignment horizontal="center" vertical="center"/>
      <protection locked="0"/>
    </xf>
    <xf numFmtId="0" fontId="21" fillId="15" borderId="28" xfId="0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4" fillId="0" borderId="37" xfId="0" applyFont="1" applyBorder="1" applyAlignment="1" applyProtection="1">
      <alignment horizontal="center" vertical="center" textRotation="90"/>
      <protection locked="0"/>
    </xf>
    <xf numFmtId="0" fontId="4" fillId="0" borderId="38" xfId="0" applyFont="1" applyBorder="1" applyAlignment="1" applyProtection="1">
      <alignment horizontal="center" vertical="center" textRotation="90"/>
      <protection locked="0"/>
    </xf>
    <xf numFmtId="0" fontId="8" fillId="3" borderId="1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 shrinkToFit="1"/>
    </xf>
    <xf numFmtId="2" fontId="6" fillId="3" borderId="10" xfId="0" applyNumberFormat="1" applyFont="1" applyFill="1" applyBorder="1" applyAlignment="1">
      <alignment horizontal="center" vertical="center" wrapText="1" shrinkToFit="1"/>
    </xf>
    <xf numFmtId="0" fontId="11" fillId="8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9" borderId="23" xfId="0" applyFont="1" applyFill="1" applyBorder="1" applyAlignment="1">
      <alignment horizontal="center" vertical="center" wrapText="1"/>
    </xf>
    <xf numFmtId="0" fontId="13" fillId="10" borderId="0" xfId="0" applyFont="1" applyFill="1" applyAlignment="1" applyProtection="1">
      <alignment horizontal="center" vertical="center"/>
      <protection locked="0"/>
    </xf>
    <xf numFmtId="0" fontId="13" fillId="11" borderId="0" xfId="0" applyFont="1" applyFill="1" applyAlignment="1" applyProtection="1">
      <alignment horizontal="center" vertical="center"/>
      <protection locked="0"/>
    </xf>
    <xf numFmtId="0" fontId="14" fillId="12" borderId="0" xfId="0" applyFont="1" applyFill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Depth vs Time</a:t>
            </a:r>
          </a:p>
        </c:rich>
      </c:tx>
      <c:layout>
        <c:manualLayout>
          <c:xMode val="edge"/>
          <c:yMode val="edge"/>
          <c:x val="0.46392887857151788"/>
          <c:y val="6.5060240963855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566785566471702E-2"/>
          <c:y val="6.5277108433734937E-2"/>
          <c:w val="0.9190807538260799"/>
          <c:h val="0.82417246940517974"/>
        </c:manualLayout>
      </c:layout>
      <c:scatterChart>
        <c:scatterStyle val="smoothMarker"/>
        <c:varyColors val="0"/>
        <c:ser>
          <c:idx val="0"/>
          <c:order val="0"/>
          <c:tx>
            <c:v>D vs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'[1]protect code gt'!$BT$6:$BT$107</c:f>
              <c:numCache>
                <c:formatCode>General</c:formatCode>
                <c:ptCount val="102"/>
                <c:pt idx="0">
                  <c:v>34.5</c:v>
                </c:pt>
                <c:pt idx="1">
                  <c:v>36</c:v>
                </c:pt>
                <c:pt idx="2">
                  <c:v>40</c:v>
                </c:pt>
                <c:pt idx="3">
                  <c:v>42</c:v>
                </c:pt>
                <c:pt idx="4">
                  <c:v>46.5</c:v>
                </c:pt>
                <c:pt idx="5">
                  <c:v>51</c:v>
                </c:pt>
                <c:pt idx="6">
                  <c:v>55</c:v>
                </c:pt>
                <c:pt idx="7">
                  <c:v>65</c:v>
                </c:pt>
                <c:pt idx="8">
                  <c:v>66</c:v>
                </c:pt>
                <c:pt idx="9">
                  <c:v>71</c:v>
                </c:pt>
                <c:pt idx="10">
                  <c:v>76</c:v>
                </c:pt>
                <c:pt idx="11">
                  <c:v>77</c:v>
                </c:pt>
                <c:pt idx="12">
                  <c:v>81</c:v>
                </c:pt>
                <c:pt idx="13">
                  <c:v>86</c:v>
                </c:pt>
                <c:pt idx="14">
                  <c:v>117</c:v>
                </c:pt>
                <c:pt idx="15">
                  <c:v>120</c:v>
                </c:pt>
                <c:pt idx="16">
                  <c:v>129</c:v>
                </c:pt>
                <c:pt idx="17">
                  <c:v>132.5</c:v>
                </c:pt>
                <c:pt idx="18">
                  <c:v>136.5</c:v>
                </c:pt>
                <c:pt idx="19">
                  <c:v>139.5</c:v>
                </c:pt>
                <c:pt idx="20">
                  <c:v>143.5</c:v>
                </c:pt>
                <c:pt idx="21">
                  <c:v>153.5</c:v>
                </c:pt>
                <c:pt idx="22">
                  <c:v>155.5</c:v>
                </c:pt>
                <c:pt idx="23">
                  <c:v>157</c:v>
                </c:pt>
                <c:pt idx="24">
                  <c:v>161</c:v>
                </c:pt>
                <c:pt idx="25">
                  <c:v>162</c:v>
                </c:pt>
                <c:pt idx="26">
                  <c:v>164</c:v>
                </c:pt>
                <c:pt idx="27">
                  <c:v>166</c:v>
                </c:pt>
                <c:pt idx="28">
                  <c:v>171</c:v>
                </c:pt>
                <c:pt idx="29">
                  <c:v>178.5</c:v>
                </c:pt>
                <c:pt idx="30">
                  <c:v>184.5</c:v>
                </c:pt>
                <c:pt idx="31">
                  <c:v>190.5</c:v>
                </c:pt>
                <c:pt idx="32">
                  <c:v>204</c:v>
                </c:pt>
                <c:pt idx="33">
                  <c:v>207</c:v>
                </c:pt>
                <c:pt idx="34">
                  <c:v>209</c:v>
                </c:pt>
                <c:pt idx="35">
                  <c:v>210.5</c:v>
                </c:pt>
                <c:pt idx="36">
                  <c:v>212.5</c:v>
                </c:pt>
                <c:pt idx="37">
                  <c:v>213.5</c:v>
                </c:pt>
                <c:pt idx="38">
                  <c:v>275.5</c:v>
                </c:pt>
                <c:pt idx="39">
                  <c:v>277.5</c:v>
                </c:pt>
                <c:pt idx="40">
                  <c:v>286.5</c:v>
                </c:pt>
                <c:pt idx="41">
                  <c:v>289.5</c:v>
                </c:pt>
                <c:pt idx="42">
                  <c:v>295.5</c:v>
                </c:pt>
                <c:pt idx="43">
                  <c:v>298.5</c:v>
                </c:pt>
                <c:pt idx="44">
                  <c:v>300.5</c:v>
                </c:pt>
                <c:pt idx="45">
                  <c:v>303.5</c:v>
                </c:pt>
                <c:pt idx="46">
                  <c:v>305.5</c:v>
                </c:pt>
                <c:pt idx="47">
                  <c:v>307</c:v>
                </c:pt>
                <c:pt idx="48">
                  <c:v>327</c:v>
                </c:pt>
                <c:pt idx="49">
                  <c:v>329</c:v>
                </c:pt>
                <c:pt idx="50">
                  <c:v>333</c:v>
                </c:pt>
                <c:pt idx="51">
                  <c:v>335</c:v>
                </c:pt>
                <c:pt idx="52">
                  <c:v>336.5</c:v>
                </c:pt>
                <c:pt idx="53">
                  <c:v>346.5</c:v>
                </c:pt>
                <c:pt idx="54">
                  <c:v>348.5</c:v>
                </c:pt>
                <c:pt idx="55">
                  <c:v>350.5</c:v>
                </c:pt>
                <c:pt idx="56">
                  <c:v>355.5</c:v>
                </c:pt>
                <c:pt idx="57">
                  <c:v>357.5</c:v>
                </c:pt>
                <c:pt idx="58">
                  <c:v>365</c:v>
                </c:pt>
                <c:pt idx="59">
                  <c:v>371</c:v>
                </c:pt>
                <c:pt idx="60">
                  <c:v>376</c:v>
                </c:pt>
                <c:pt idx="61">
                  <c:v>392</c:v>
                </c:pt>
                <c:pt idx="62">
                  <c:v>395</c:v>
                </c:pt>
                <c:pt idx="63">
                  <c:v>401</c:v>
                </c:pt>
                <c:pt idx="64">
                  <c:v>403.5</c:v>
                </c:pt>
                <c:pt idx="65">
                  <c:v>405.5</c:v>
                </c:pt>
                <c:pt idx="66">
                  <c:v>406.5</c:v>
                </c:pt>
                <c:pt idx="67">
                  <c:v>409.5</c:v>
                </c:pt>
                <c:pt idx="68">
                  <c:v>414</c:v>
                </c:pt>
                <c:pt idx="69">
                  <c:v>488</c:v>
                </c:pt>
                <c:pt idx="70">
                  <c:v>494</c:v>
                </c:pt>
                <c:pt idx="71">
                  <c:v>518</c:v>
                </c:pt>
                <c:pt idx="72">
                  <c:v>589</c:v>
                </c:pt>
                <c:pt idx="73">
                  <c:v>592</c:v>
                </c:pt>
                <c:pt idx="74">
                  <c:v>601</c:v>
                </c:pt>
                <c:pt idx="75">
                  <c:v>605</c:v>
                </c:pt>
                <c:pt idx="76">
                  <c:v>614</c:v>
                </c:pt>
                <c:pt idx="77">
                  <c:v>617</c:v>
                </c:pt>
                <c:pt idx="78">
                  <c:v>619</c:v>
                </c:pt>
                <c:pt idx="79">
                  <c:v>622</c:v>
                </c:pt>
                <c:pt idx="80">
                  <c:v>658</c:v>
                </c:pt>
                <c:pt idx="81">
                  <c:v>662.5</c:v>
                </c:pt>
                <c:pt idx="82">
                  <c:v>668.5</c:v>
                </c:pt>
                <c:pt idx="83">
                  <c:v>672</c:v>
                </c:pt>
                <c:pt idx="84">
                  <c:v>690</c:v>
                </c:pt>
                <c:pt idx="85">
                  <c:v>708</c:v>
                </c:pt>
                <c:pt idx="86">
                  <c:v>712</c:v>
                </c:pt>
                <c:pt idx="87">
                  <c:v>856</c:v>
                </c:pt>
                <c:pt idx="88">
                  <c:v>856</c:v>
                </c:pt>
                <c:pt idx="89">
                  <c:v>856</c:v>
                </c:pt>
                <c:pt idx="90">
                  <c:v>856</c:v>
                </c:pt>
                <c:pt idx="91">
                  <c:v>856</c:v>
                </c:pt>
                <c:pt idx="92">
                  <c:v>856</c:v>
                </c:pt>
                <c:pt idx="93">
                  <c:v>856</c:v>
                </c:pt>
                <c:pt idx="94">
                  <c:v>856</c:v>
                </c:pt>
                <c:pt idx="95">
                  <c:v>856</c:v>
                </c:pt>
                <c:pt idx="96">
                  <c:v>856</c:v>
                </c:pt>
                <c:pt idx="97">
                  <c:v>856</c:v>
                </c:pt>
                <c:pt idx="98">
                  <c:v>856</c:v>
                </c:pt>
                <c:pt idx="99">
                  <c:v>856</c:v>
                </c:pt>
                <c:pt idx="100">
                  <c:v>856</c:v>
                </c:pt>
                <c:pt idx="101">
                  <c:v>856</c:v>
                </c:pt>
              </c:numCache>
            </c:numRef>
          </c:xVal>
          <c:yVal>
            <c:numRef>
              <c:f>'[1]protect code gt'!$BX$6:$BX$107</c:f>
              <c:numCache>
                <c:formatCode>General</c:formatCode>
                <c:ptCount val="102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7500</c:v>
                </c:pt>
                <c:pt idx="39">
                  <c:v>7500</c:v>
                </c:pt>
                <c:pt idx="40">
                  <c:v>7500</c:v>
                </c:pt>
                <c:pt idx="41">
                  <c:v>7500</c:v>
                </c:pt>
                <c:pt idx="42">
                  <c:v>7500</c:v>
                </c:pt>
                <c:pt idx="43">
                  <c:v>7500</c:v>
                </c:pt>
                <c:pt idx="44">
                  <c:v>7500</c:v>
                </c:pt>
                <c:pt idx="45">
                  <c:v>7500</c:v>
                </c:pt>
                <c:pt idx="46">
                  <c:v>7500</c:v>
                </c:pt>
                <c:pt idx="47">
                  <c:v>7500</c:v>
                </c:pt>
                <c:pt idx="48">
                  <c:v>7500</c:v>
                </c:pt>
                <c:pt idx="49">
                  <c:v>7500</c:v>
                </c:pt>
                <c:pt idx="50">
                  <c:v>7500</c:v>
                </c:pt>
                <c:pt idx="51">
                  <c:v>7500</c:v>
                </c:pt>
                <c:pt idx="52">
                  <c:v>7500</c:v>
                </c:pt>
                <c:pt idx="53">
                  <c:v>7500</c:v>
                </c:pt>
                <c:pt idx="54">
                  <c:v>7500</c:v>
                </c:pt>
                <c:pt idx="55">
                  <c:v>7500</c:v>
                </c:pt>
                <c:pt idx="56">
                  <c:v>7500</c:v>
                </c:pt>
                <c:pt idx="57">
                  <c:v>7500</c:v>
                </c:pt>
                <c:pt idx="58">
                  <c:v>7500</c:v>
                </c:pt>
                <c:pt idx="59">
                  <c:v>7500</c:v>
                </c:pt>
                <c:pt idx="60">
                  <c:v>7500</c:v>
                </c:pt>
                <c:pt idx="61">
                  <c:v>7500</c:v>
                </c:pt>
                <c:pt idx="62">
                  <c:v>7500</c:v>
                </c:pt>
                <c:pt idx="63">
                  <c:v>7500</c:v>
                </c:pt>
                <c:pt idx="64">
                  <c:v>7500</c:v>
                </c:pt>
                <c:pt idx="65">
                  <c:v>7500</c:v>
                </c:pt>
                <c:pt idx="66">
                  <c:v>7500</c:v>
                </c:pt>
                <c:pt idx="67">
                  <c:v>7500</c:v>
                </c:pt>
                <c:pt idx="68">
                  <c:v>7500</c:v>
                </c:pt>
                <c:pt idx="69">
                  <c:v>11121</c:v>
                </c:pt>
                <c:pt idx="70">
                  <c:v>11121</c:v>
                </c:pt>
                <c:pt idx="71">
                  <c:v>11121</c:v>
                </c:pt>
                <c:pt idx="72">
                  <c:v>11496</c:v>
                </c:pt>
                <c:pt idx="73">
                  <c:v>11496</c:v>
                </c:pt>
                <c:pt idx="74">
                  <c:v>11496</c:v>
                </c:pt>
                <c:pt idx="75">
                  <c:v>11496</c:v>
                </c:pt>
                <c:pt idx="76">
                  <c:v>11496</c:v>
                </c:pt>
                <c:pt idx="77">
                  <c:v>11496</c:v>
                </c:pt>
                <c:pt idx="78">
                  <c:v>11496</c:v>
                </c:pt>
                <c:pt idx="79">
                  <c:v>11496</c:v>
                </c:pt>
                <c:pt idx="80">
                  <c:v>11496</c:v>
                </c:pt>
                <c:pt idx="81">
                  <c:v>11496</c:v>
                </c:pt>
                <c:pt idx="82">
                  <c:v>11496</c:v>
                </c:pt>
                <c:pt idx="83">
                  <c:v>11496</c:v>
                </c:pt>
                <c:pt idx="84">
                  <c:v>11496</c:v>
                </c:pt>
                <c:pt idx="85">
                  <c:v>11496</c:v>
                </c:pt>
                <c:pt idx="86">
                  <c:v>11496</c:v>
                </c:pt>
                <c:pt idx="87">
                  <c:v>11496</c:v>
                </c:pt>
                <c:pt idx="88">
                  <c:v>11496</c:v>
                </c:pt>
                <c:pt idx="89">
                  <c:v>11496</c:v>
                </c:pt>
                <c:pt idx="90">
                  <c:v>11496</c:v>
                </c:pt>
                <c:pt idx="91">
                  <c:v>11496</c:v>
                </c:pt>
                <c:pt idx="92">
                  <c:v>11496</c:v>
                </c:pt>
                <c:pt idx="93">
                  <c:v>11496</c:v>
                </c:pt>
                <c:pt idx="94">
                  <c:v>11496</c:v>
                </c:pt>
                <c:pt idx="95">
                  <c:v>11496</c:v>
                </c:pt>
                <c:pt idx="96">
                  <c:v>11496</c:v>
                </c:pt>
                <c:pt idx="97">
                  <c:v>11496</c:v>
                </c:pt>
                <c:pt idx="98">
                  <c:v>11496</c:v>
                </c:pt>
                <c:pt idx="99">
                  <c:v>11496</c:v>
                </c:pt>
                <c:pt idx="100">
                  <c:v>11496</c:v>
                </c:pt>
                <c:pt idx="101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A6-4C00-AA68-2612EDAD2837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A6-4C00-AA68-2612EDAD2837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A6-4C00-AA68-2612EDAD2837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A6-4C00-AA68-2612EDAD2837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gt'!$BW$10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5A6-4C00-AA68-2612EDAD2837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gt'!$BW$11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5A6-4C00-AA68-2612EDAD2837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gt'!$BW$12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5A6-4C00-AA68-2612EDAD2837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gt'!$BW$13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5A6-4C00-AA68-2612EDAD2837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gt'!$BW$14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5A6-4C00-AA68-2612EDAD2837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gt'!$BW$15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5A6-4C00-AA68-2612EDAD2837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gt'!$BW$16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5A6-4C00-AA68-2612EDAD2837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gt'!$BW$17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5A6-4C00-AA68-2612EDAD2837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gt'!$BW$18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5A6-4C00-AA68-2612EDAD2837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gt'!$BW$19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5A6-4C00-AA68-2612EDAD2837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gt'!$BW$20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5A6-4C00-AA68-2612EDAD2837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gt'!$BW$21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5A6-4C00-AA68-2612EDAD2837}"/>
            </c:ext>
          </c:extLst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gt'!$BW$22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5A6-4C00-AA68-2612EDAD2837}"/>
            </c:ext>
          </c:extLst>
        </c:ser>
        <c:ser>
          <c:idx val="17"/>
          <c:order val="17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gt'!$BW$23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5A6-4C00-AA68-2612EDAD2837}"/>
            </c:ext>
          </c:extLst>
        </c:ser>
        <c:ser>
          <c:idx val="18"/>
          <c:order val="18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gt'!$BW$24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5A6-4C00-AA68-2612EDAD2837}"/>
            </c:ext>
          </c:extLst>
        </c:ser>
        <c:ser>
          <c:idx val="19"/>
          <c:order val="19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gt'!$BW$25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5A6-4C00-AA68-2612EDAD2837}"/>
            </c:ext>
          </c:extLst>
        </c:ser>
        <c:ser>
          <c:idx val="20"/>
          <c:order val="20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gt'!$BW$26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5A6-4C00-AA68-2612EDAD2837}"/>
            </c:ext>
          </c:extLst>
        </c:ser>
        <c:ser>
          <c:idx val="21"/>
          <c:order val="21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gt'!$BW$27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5A6-4C00-AA68-2612EDAD2837}"/>
            </c:ext>
          </c:extLst>
        </c:ser>
        <c:ser>
          <c:idx val="22"/>
          <c:order val="22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gt'!$BW$28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5A6-4C00-AA68-2612EDAD2837}"/>
            </c:ext>
          </c:extLst>
        </c:ser>
        <c:ser>
          <c:idx val="23"/>
          <c:order val="23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gt'!$BW$29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5A6-4C00-AA68-2612EDAD2837}"/>
            </c:ext>
          </c:extLst>
        </c:ser>
        <c:ser>
          <c:idx val="24"/>
          <c:order val="24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gt'!$BW$30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5A6-4C00-AA68-2612EDAD2837}"/>
            </c:ext>
          </c:extLst>
        </c:ser>
        <c:ser>
          <c:idx val="25"/>
          <c:order val="25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gt'!$BW$31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5A6-4C00-AA68-2612EDAD2837}"/>
            </c:ext>
          </c:extLst>
        </c:ser>
        <c:ser>
          <c:idx val="26"/>
          <c:order val="26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gt'!$BW$32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5A6-4C00-AA68-2612EDAD2837}"/>
            </c:ext>
          </c:extLst>
        </c:ser>
        <c:ser>
          <c:idx val="27"/>
          <c:order val="27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gt'!$BW$33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5A6-4C00-AA68-2612EDAD2837}"/>
            </c:ext>
          </c:extLst>
        </c:ser>
        <c:ser>
          <c:idx val="28"/>
          <c:order val="28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gt'!$BW$34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5A6-4C00-AA68-2612EDAD2837}"/>
            </c:ext>
          </c:extLst>
        </c:ser>
        <c:ser>
          <c:idx val="29"/>
          <c:order val="29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gt'!$BW$35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5A6-4C00-AA68-2612EDAD2837}"/>
            </c:ext>
          </c:extLst>
        </c:ser>
        <c:ser>
          <c:idx val="30"/>
          <c:order val="3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gt'!$BW$36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5A6-4C00-AA68-2612EDAD2837}"/>
            </c:ext>
          </c:extLst>
        </c:ser>
        <c:ser>
          <c:idx val="31"/>
          <c:order val="31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gt'!$BW$37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5A6-4C00-AA68-2612EDAD2837}"/>
            </c:ext>
          </c:extLst>
        </c:ser>
        <c:ser>
          <c:idx val="32"/>
          <c:order val="32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gt'!$BW$38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D5A6-4C00-AA68-2612EDAD2837}"/>
            </c:ext>
          </c:extLst>
        </c:ser>
        <c:ser>
          <c:idx val="33"/>
          <c:order val="33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gt'!$BW$39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D5A6-4C00-AA68-2612EDAD2837}"/>
            </c:ext>
          </c:extLst>
        </c:ser>
        <c:ser>
          <c:idx val="34"/>
          <c:order val="34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gt'!$BW$40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D5A6-4C00-AA68-2612EDAD2837}"/>
            </c:ext>
          </c:extLst>
        </c:ser>
        <c:ser>
          <c:idx val="35"/>
          <c:order val="35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gt'!$BW$41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D5A6-4C00-AA68-2612EDAD2837}"/>
            </c:ext>
          </c:extLst>
        </c:ser>
        <c:ser>
          <c:idx val="36"/>
          <c:order val="36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gt'!$BW$42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D5A6-4C00-AA68-2612EDAD2837}"/>
            </c:ext>
          </c:extLst>
        </c:ser>
        <c:ser>
          <c:idx val="37"/>
          <c:order val="37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gt'!$BW$43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D5A6-4C00-AA68-2612EDAD2837}"/>
            </c:ext>
          </c:extLst>
        </c:ser>
        <c:ser>
          <c:idx val="38"/>
          <c:order val="38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gt'!$BW$44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6-D5A6-4C00-AA68-2612EDAD2837}"/>
            </c:ext>
          </c:extLst>
        </c:ser>
        <c:ser>
          <c:idx val="39"/>
          <c:order val="39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gt'!$BW$45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D5A6-4C00-AA68-2612EDAD2837}"/>
            </c:ext>
          </c:extLst>
        </c:ser>
        <c:ser>
          <c:idx val="40"/>
          <c:order val="40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gt'!$BW$46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D5A6-4C00-AA68-2612EDAD2837}"/>
            </c:ext>
          </c:extLst>
        </c:ser>
        <c:ser>
          <c:idx val="41"/>
          <c:order val="41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gt'!$BW$47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D5A6-4C00-AA68-2612EDAD2837}"/>
            </c:ext>
          </c:extLst>
        </c:ser>
        <c:ser>
          <c:idx val="42"/>
          <c:order val="42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gt'!$BW$48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A-D5A6-4C00-AA68-2612EDAD2837}"/>
            </c:ext>
          </c:extLst>
        </c:ser>
        <c:ser>
          <c:idx val="43"/>
          <c:order val="43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gt'!$BW$49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D5A6-4C00-AA68-2612EDAD2837}"/>
            </c:ext>
          </c:extLst>
        </c:ser>
        <c:ser>
          <c:idx val="44"/>
          <c:order val="44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gt'!$BW$50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D5A6-4C00-AA68-2612EDAD2837}"/>
            </c:ext>
          </c:extLst>
        </c:ser>
        <c:ser>
          <c:idx val="45"/>
          <c:order val="45"/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gt'!$BW$51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D5A6-4C00-AA68-2612EDAD2837}"/>
            </c:ext>
          </c:extLst>
        </c:ser>
        <c:ser>
          <c:idx val="46"/>
          <c:order val="46"/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gt'!$BW$52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E-D5A6-4C00-AA68-2612EDAD2837}"/>
            </c:ext>
          </c:extLst>
        </c:ser>
        <c:ser>
          <c:idx val="47"/>
          <c:order val="47"/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gt'!$BW$53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D5A6-4C00-AA68-2612EDAD2837}"/>
            </c:ext>
          </c:extLst>
        </c:ser>
        <c:ser>
          <c:idx val="48"/>
          <c:order val="48"/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gt'!$BW$54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0-D5A6-4C00-AA68-2612EDAD2837}"/>
            </c:ext>
          </c:extLst>
        </c:ser>
        <c:ser>
          <c:idx val="49"/>
          <c:order val="49"/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gt'!$BW$55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D5A6-4C00-AA68-2612EDAD2837}"/>
            </c:ext>
          </c:extLst>
        </c:ser>
        <c:ser>
          <c:idx val="50"/>
          <c:order val="50"/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gt'!$BW$56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2-D5A6-4C00-AA68-2612EDAD2837}"/>
            </c:ext>
          </c:extLst>
        </c:ser>
        <c:ser>
          <c:idx val="51"/>
          <c:order val="51"/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gt'!$BW$57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3-D5A6-4C00-AA68-2612EDAD2837}"/>
            </c:ext>
          </c:extLst>
        </c:ser>
        <c:ser>
          <c:idx val="52"/>
          <c:order val="52"/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gt'!$BW$58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4-D5A6-4C00-AA68-2612EDAD2837}"/>
            </c:ext>
          </c:extLst>
        </c:ser>
        <c:ser>
          <c:idx val="53"/>
          <c:order val="53"/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gt'!$BW$59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5-D5A6-4C00-AA68-2612EDAD2837}"/>
            </c:ext>
          </c:extLst>
        </c:ser>
        <c:ser>
          <c:idx val="54"/>
          <c:order val="54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gt'!$BW$60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6-D5A6-4C00-AA68-2612EDAD2837}"/>
            </c:ext>
          </c:extLst>
        </c:ser>
        <c:ser>
          <c:idx val="55"/>
          <c:order val="55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gt'!$BW$61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7-D5A6-4C00-AA68-2612EDAD2837}"/>
            </c:ext>
          </c:extLst>
        </c:ser>
        <c:ser>
          <c:idx val="56"/>
          <c:order val="56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gt'!$BW$62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8-D5A6-4C00-AA68-2612EDAD2837}"/>
            </c:ext>
          </c:extLst>
        </c:ser>
        <c:ser>
          <c:idx val="57"/>
          <c:order val="57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gt'!$BW$63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9-D5A6-4C00-AA68-2612EDAD2837}"/>
            </c:ext>
          </c:extLst>
        </c:ser>
        <c:ser>
          <c:idx val="58"/>
          <c:order val="58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gt'!$BW$64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A-D5A6-4C00-AA68-2612EDAD2837}"/>
            </c:ext>
          </c:extLst>
        </c:ser>
        <c:ser>
          <c:idx val="59"/>
          <c:order val="59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gt'!$BW$65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B-D5A6-4C00-AA68-2612EDAD2837}"/>
            </c:ext>
          </c:extLst>
        </c:ser>
        <c:ser>
          <c:idx val="60"/>
          <c:order val="60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gt'!$BW$66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C-D5A6-4C00-AA68-2612EDAD2837}"/>
            </c:ext>
          </c:extLst>
        </c:ser>
        <c:ser>
          <c:idx val="61"/>
          <c:order val="61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gt'!$BW$67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D-D5A6-4C00-AA68-2612EDAD2837}"/>
            </c:ext>
          </c:extLst>
        </c:ser>
        <c:ser>
          <c:idx val="62"/>
          <c:order val="62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gt'!$BW$68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E-D5A6-4C00-AA68-2612EDAD2837}"/>
            </c:ext>
          </c:extLst>
        </c:ser>
        <c:ser>
          <c:idx val="63"/>
          <c:order val="63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gt'!$BW$69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F-D5A6-4C00-AA68-2612EDAD2837}"/>
            </c:ext>
          </c:extLst>
        </c:ser>
        <c:ser>
          <c:idx val="64"/>
          <c:order val="64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gt'!$BW$70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0-D5A6-4C00-AA68-2612EDAD2837}"/>
            </c:ext>
          </c:extLst>
        </c:ser>
        <c:ser>
          <c:idx val="65"/>
          <c:order val="65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gt'!$BW$71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1-D5A6-4C00-AA68-2612EDAD2837}"/>
            </c:ext>
          </c:extLst>
        </c:ser>
        <c:ser>
          <c:idx val="66"/>
          <c:order val="66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gt'!$BW$72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2-D5A6-4C00-AA68-2612EDAD2837}"/>
            </c:ext>
          </c:extLst>
        </c:ser>
        <c:ser>
          <c:idx val="67"/>
          <c:order val="67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gt'!$BW$73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3-D5A6-4C00-AA68-2612EDAD2837}"/>
            </c:ext>
          </c:extLst>
        </c:ser>
        <c:ser>
          <c:idx val="68"/>
          <c:order val="68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gt'!$BW$74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4-D5A6-4C00-AA68-2612EDAD2837}"/>
            </c:ext>
          </c:extLst>
        </c:ser>
        <c:ser>
          <c:idx val="69"/>
          <c:order val="69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gt'!$BW$75</c:f>
              <c:numCache>
                <c:formatCode>General</c:formatCode>
                <c:ptCount val="1"/>
                <c:pt idx="0">
                  <c:v>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5-D5A6-4C00-AA68-2612EDAD2837}"/>
            </c:ext>
          </c:extLst>
        </c:ser>
        <c:ser>
          <c:idx val="70"/>
          <c:order val="70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gt'!$BW$76</c:f>
              <c:numCache>
                <c:formatCode>General</c:formatCode>
                <c:ptCount val="1"/>
                <c:pt idx="0">
                  <c:v>11121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6-D5A6-4C00-AA68-2612EDAD2837}"/>
            </c:ext>
          </c:extLst>
        </c:ser>
        <c:ser>
          <c:idx val="71"/>
          <c:order val="71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gt'!$BW$77</c:f>
              <c:numCache>
                <c:formatCode>General</c:formatCode>
                <c:ptCount val="1"/>
                <c:pt idx="0">
                  <c:v>11121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7-D5A6-4C00-AA68-2612EDAD2837}"/>
            </c:ext>
          </c:extLst>
        </c:ser>
        <c:ser>
          <c:idx val="72"/>
          <c:order val="72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gt'!$BW$78</c:f>
              <c:numCache>
                <c:formatCode>General</c:formatCode>
                <c:ptCount val="1"/>
                <c:pt idx="0">
                  <c:v>11121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8-D5A6-4C00-AA68-2612EDAD2837}"/>
            </c:ext>
          </c:extLst>
        </c:ser>
        <c:ser>
          <c:idx val="73"/>
          <c:order val="73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gt'!$BW$79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9-D5A6-4C00-AA68-2612EDAD2837}"/>
            </c:ext>
          </c:extLst>
        </c:ser>
        <c:ser>
          <c:idx val="74"/>
          <c:order val="74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gt'!$BW$80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A-D5A6-4C00-AA68-2612EDAD2837}"/>
            </c:ext>
          </c:extLst>
        </c:ser>
        <c:ser>
          <c:idx val="75"/>
          <c:order val="75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gt'!$BW$81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B-D5A6-4C00-AA68-2612EDAD2837}"/>
            </c:ext>
          </c:extLst>
        </c:ser>
        <c:ser>
          <c:idx val="76"/>
          <c:order val="76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gt'!$BW$82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C-D5A6-4C00-AA68-2612EDAD2837}"/>
            </c:ext>
          </c:extLst>
        </c:ser>
        <c:ser>
          <c:idx val="77"/>
          <c:order val="77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gt'!$BW$83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D-D5A6-4C00-AA68-2612EDAD2837}"/>
            </c:ext>
          </c:extLst>
        </c:ser>
        <c:ser>
          <c:idx val="78"/>
          <c:order val="78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gt'!$BW$84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E-D5A6-4C00-AA68-2612EDAD2837}"/>
            </c:ext>
          </c:extLst>
        </c:ser>
        <c:ser>
          <c:idx val="79"/>
          <c:order val="79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gt'!$BW$85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F-D5A6-4C00-AA68-2612EDAD2837}"/>
            </c:ext>
          </c:extLst>
        </c:ser>
        <c:ser>
          <c:idx val="80"/>
          <c:order val="80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gt'!$BW$86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0-D5A6-4C00-AA68-2612EDAD2837}"/>
            </c:ext>
          </c:extLst>
        </c:ser>
        <c:ser>
          <c:idx val="81"/>
          <c:order val="81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gt'!$BW$87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1-D5A6-4C00-AA68-2612EDAD2837}"/>
            </c:ext>
          </c:extLst>
        </c:ser>
        <c:ser>
          <c:idx val="82"/>
          <c:order val="82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gt'!$BW$88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2-D5A6-4C00-AA68-2612EDAD2837}"/>
            </c:ext>
          </c:extLst>
        </c:ser>
        <c:ser>
          <c:idx val="83"/>
          <c:order val="83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gt'!$BW$89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3-D5A6-4C00-AA68-2612EDAD2837}"/>
            </c:ext>
          </c:extLst>
        </c:ser>
        <c:ser>
          <c:idx val="84"/>
          <c:order val="84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gt'!$BW$90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4-D5A6-4C00-AA68-2612EDAD2837}"/>
            </c:ext>
          </c:extLst>
        </c:ser>
        <c:ser>
          <c:idx val="85"/>
          <c:order val="85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gt'!$BW$91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5-D5A6-4C00-AA68-2612EDAD2837}"/>
            </c:ext>
          </c:extLst>
        </c:ser>
        <c:ser>
          <c:idx val="86"/>
          <c:order val="86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gt'!$BW$92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6-D5A6-4C00-AA68-2612EDAD2837}"/>
            </c:ext>
          </c:extLst>
        </c:ser>
        <c:ser>
          <c:idx val="87"/>
          <c:order val="87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gt'!$BW$93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7-D5A6-4C00-AA68-2612EDAD2837}"/>
            </c:ext>
          </c:extLst>
        </c:ser>
        <c:ser>
          <c:idx val="88"/>
          <c:order val="88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gt'!$BW$94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8-D5A6-4C00-AA68-2612EDAD2837}"/>
            </c:ext>
          </c:extLst>
        </c:ser>
        <c:ser>
          <c:idx val="89"/>
          <c:order val="89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gt'!$BW$95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9-D5A6-4C00-AA68-2612EDAD2837}"/>
            </c:ext>
          </c:extLst>
        </c:ser>
        <c:ser>
          <c:idx val="90"/>
          <c:order val="90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gt'!$BW$96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A-D5A6-4C00-AA68-2612EDAD2837}"/>
            </c:ext>
          </c:extLst>
        </c:ser>
        <c:ser>
          <c:idx val="91"/>
          <c:order val="91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gt'!$BW$97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B-D5A6-4C00-AA68-2612EDAD2837}"/>
            </c:ext>
          </c:extLst>
        </c:ser>
        <c:ser>
          <c:idx val="92"/>
          <c:order val="92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gt'!$BW$98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C-D5A6-4C00-AA68-2612EDAD2837}"/>
            </c:ext>
          </c:extLst>
        </c:ser>
        <c:ser>
          <c:idx val="93"/>
          <c:order val="93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gt'!$BW$99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D-D5A6-4C00-AA68-2612EDAD2837}"/>
            </c:ext>
          </c:extLst>
        </c:ser>
        <c:ser>
          <c:idx val="94"/>
          <c:order val="94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gt'!$BW$100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E-D5A6-4C00-AA68-2612EDAD2837}"/>
            </c:ext>
          </c:extLst>
        </c:ser>
        <c:ser>
          <c:idx val="95"/>
          <c:order val="95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gt'!$BW$101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D5A6-4C00-AA68-2612EDAD2837}"/>
            </c:ext>
          </c:extLst>
        </c:ser>
        <c:ser>
          <c:idx val="96"/>
          <c:order val="96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gt'!$BW$102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0-D5A6-4C00-AA68-2612EDAD2837}"/>
            </c:ext>
          </c:extLst>
        </c:ser>
        <c:ser>
          <c:idx val="97"/>
          <c:order val="97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gt'!$BW$103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1-D5A6-4C00-AA68-2612EDAD2837}"/>
            </c:ext>
          </c:extLst>
        </c:ser>
        <c:ser>
          <c:idx val="98"/>
          <c:order val="98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'[1]protect code gt'!$BW$104</c:f>
              <c:numCache>
                <c:formatCode>General</c:formatCode>
                <c:ptCount val="1"/>
                <c:pt idx="0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2-D5A6-4C00-AA68-2612EDAD2837}"/>
            </c:ext>
          </c:extLst>
        </c:ser>
        <c:ser>
          <c:idx val="99"/>
          <c:order val="99"/>
          <c:tx>
            <c:v>Depth vs Time-Actual</c:v>
          </c:tx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'[1]protect code gt'!$BV$6:$BV$107</c:f>
              <c:numCache>
                <c:formatCode>General</c:formatCode>
                <c:ptCount val="102"/>
                <c:pt idx="0">
                  <c:v>22</c:v>
                </c:pt>
                <c:pt idx="1">
                  <c:v>24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51</c:v>
                </c:pt>
                <c:pt idx="6">
                  <c:v>53</c:v>
                </c:pt>
                <c:pt idx="7">
                  <c:v>55</c:v>
                </c:pt>
                <c:pt idx="8">
                  <c:v>57</c:v>
                </c:pt>
                <c:pt idx="9">
                  <c:v>59</c:v>
                </c:pt>
                <c:pt idx="10">
                  <c:v>62</c:v>
                </c:pt>
                <c:pt idx="11">
                  <c:v>65</c:v>
                </c:pt>
                <c:pt idx="12">
                  <c:v>102</c:v>
                </c:pt>
                <c:pt idx="13">
                  <c:v>105</c:v>
                </c:pt>
                <c:pt idx="14">
                  <c:v>141</c:v>
                </c:pt>
                <c:pt idx="15">
                  <c:v>146</c:v>
                </c:pt>
                <c:pt idx="16">
                  <c:v>153</c:v>
                </c:pt>
                <c:pt idx="17">
                  <c:v>156</c:v>
                </c:pt>
                <c:pt idx="18">
                  <c:v>161</c:v>
                </c:pt>
                <c:pt idx="19">
                  <c:v>163</c:v>
                </c:pt>
                <c:pt idx="20">
                  <c:v>165</c:v>
                </c:pt>
                <c:pt idx="21">
                  <c:v>168</c:v>
                </c:pt>
                <c:pt idx="22">
                  <c:v>218</c:v>
                </c:pt>
                <c:pt idx="23">
                  <c:v>219</c:v>
                </c:pt>
                <c:pt idx="24">
                  <c:v>223</c:v>
                </c:pt>
                <c:pt idx="25">
                  <c:v>224</c:v>
                </c:pt>
                <c:pt idx="26">
                  <c:v>226</c:v>
                </c:pt>
                <c:pt idx="27">
                  <c:v>228</c:v>
                </c:pt>
                <c:pt idx="28">
                  <c:v>230</c:v>
                </c:pt>
                <c:pt idx="29">
                  <c:v>237</c:v>
                </c:pt>
                <c:pt idx="30">
                  <c:v>244</c:v>
                </c:pt>
                <c:pt idx="31">
                  <c:v>249</c:v>
                </c:pt>
                <c:pt idx="32">
                  <c:v>264</c:v>
                </c:pt>
                <c:pt idx="33">
                  <c:v>265</c:v>
                </c:pt>
                <c:pt idx="34">
                  <c:v>266</c:v>
                </c:pt>
                <c:pt idx="35">
                  <c:v>268</c:v>
                </c:pt>
                <c:pt idx="36">
                  <c:v>270</c:v>
                </c:pt>
                <c:pt idx="37">
                  <c:v>271</c:v>
                </c:pt>
                <c:pt idx="38">
                  <c:v>282</c:v>
                </c:pt>
                <c:pt idx="39">
                  <c:v>284</c:v>
                </c:pt>
                <c:pt idx="40">
                  <c:v>287</c:v>
                </c:pt>
                <c:pt idx="41">
                  <c:v>290</c:v>
                </c:pt>
                <c:pt idx="42">
                  <c:v>296</c:v>
                </c:pt>
                <c:pt idx="43">
                  <c:v>299</c:v>
                </c:pt>
                <c:pt idx="44">
                  <c:v>300</c:v>
                </c:pt>
                <c:pt idx="45">
                  <c:v>301</c:v>
                </c:pt>
                <c:pt idx="46">
                  <c:v>302</c:v>
                </c:pt>
                <c:pt idx="47">
                  <c:v>304</c:v>
                </c:pt>
                <c:pt idx="48">
                  <c:v>322</c:v>
                </c:pt>
                <c:pt idx="49">
                  <c:v>324</c:v>
                </c:pt>
                <c:pt idx="50">
                  <c:v>329</c:v>
                </c:pt>
                <c:pt idx="51">
                  <c:v>330</c:v>
                </c:pt>
                <c:pt idx="52">
                  <c:v>331</c:v>
                </c:pt>
                <c:pt idx="53">
                  <c:v>335</c:v>
                </c:pt>
                <c:pt idx="54">
                  <c:v>341</c:v>
                </c:pt>
                <c:pt idx="55">
                  <c:v>348</c:v>
                </c:pt>
                <c:pt idx="56">
                  <c:v>355</c:v>
                </c:pt>
                <c:pt idx="57">
                  <c:v>361</c:v>
                </c:pt>
                <c:pt idx="58">
                  <c:v>367</c:v>
                </c:pt>
                <c:pt idx="59">
                  <c:v>374</c:v>
                </c:pt>
                <c:pt idx="60">
                  <c:v>380</c:v>
                </c:pt>
                <c:pt idx="61">
                  <c:v>386</c:v>
                </c:pt>
                <c:pt idx="62">
                  <c:v>392</c:v>
                </c:pt>
                <c:pt idx="63">
                  <c:v>398</c:v>
                </c:pt>
                <c:pt idx="64">
                  <c:v>404</c:v>
                </c:pt>
                <c:pt idx="65">
                  <c:v>409</c:v>
                </c:pt>
                <c:pt idx="66">
                  <c:v>415</c:v>
                </c:pt>
                <c:pt idx="67">
                  <c:v>421</c:v>
                </c:pt>
                <c:pt idx="68">
                  <c:v>427</c:v>
                </c:pt>
                <c:pt idx="69">
                  <c:v>501</c:v>
                </c:pt>
                <c:pt idx="70">
                  <c:v>507</c:v>
                </c:pt>
                <c:pt idx="71">
                  <c:v>531</c:v>
                </c:pt>
                <c:pt idx="72">
                  <c:v>608</c:v>
                </c:pt>
                <c:pt idx="73">
                  <c:v>614</c:v>
                </c:pt>
                <c:pt idx="74">
                  <c:v>620</c:v>
                </c:pt>
                <c:pt idx="75">
                  <c:v>626</c:v>
                </c:pt>
                <c:pt idx="76">
                  <c:v>632</c:v>
                </c:pt>
                <c:pt idx="77">
                  <c:v>638</c:v>
                </c:pt>
                <c:pt idx="78">
                  <c:v>644</c:v>
                </c:pt>
                <c:pt idx="79">
                  <c:v>650</c:v>
                </c:pt>
                <c:pt idx="80">
                  <c:v>686</c:v>
                </c:pt>
                <c:pt idx="81">
                  <c:v>691</c:v>
                </c:pt>
                <c:pt idx="82">
                  <c:v>698</c:v>
                </c:pt>
                <c:pt idx="83">
                  <c:v>703</c:v>
                </c:pt>
                <c:pt idx="84">
                  <c:v>725</c:v>
                </c:pt>
                <c:pt idx="85">
                  <c:v>742</c:v>
                </c:pt>
                <c:pt idx="86">
                  <c:v>748</c:v>
                </c:pt>
                <c:pt idx="87">
                  <c:v>847</c:v>
                </c:pt>
                <c:pt idx="88">
                  <c:v>853</c:v>
                </c:pt>
                <c:pt idx="89">
                  <c:v>859</c:v>
                </c:pt>
                <c:pt idx="90">
                  <c:v>865</c:v>
                </c:pt>
                <c:pt idx="91">
                  <c:v>871</c:v>
                </c:pt>
                <c:pt idx="92">
                  <c:v>877</c:v>
                </c:pt>
                <c:pt idx="93">
                  <c:v>883</c:v>
                </c:pt>
                <c:pt idx="94">
                  <c:v>889</c:v>
                </c:pt>
                <c:pt idx="95">
                  <c:v>895</c:v>
                </c:pt>
                <c:pt idx="96">
                  <c:v>901</c:v>
                </c:pt>
                <c:pt idx="97">
                  <c:v>907</c:v>
                </c:pt>
                <c:pt idx="98">
                  <c:v>913</c:v>
                </c:pt>
                <c:pt idx="99">
                  <c:v>920</c:v>
                </c:pt>
                <c:pt idx="100">
                  <c:v>920</c:v>
                </c:pt>
                <c:pt idx="101">
                  <c:v>920</c:v>
                </c:pt>
              </c:numCache>
            </c:numRef>
          </c:xVal>
          <c:yVal>
            <c:numRef>
              <c:f>'[1]protect code gt'!$BX$6:$BX$107</c:f>
              <c:numCache>
                <c:formatCode>General</c:formatCode>
                <c:ptCount val="102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7500</c:v>
                </c:pt>
                <c:pt idx="39">
                  <c:v>7500</c:v>
                </c:pt>
                <c:pt idx="40">
                  <c:v>7500</c:v>
                </c:pt>
                <c:pt idx="41">
                  <c:v>7500</c:v>
                </c:pt>
                <c:pt idx="42">
                  <c:v>7500</c:v>
                </c:pt>
                <c:pt idx="43">
                  <c:v>7500</c:v>
                </c:pt>
                <c:pt idx="44">
                  <c:v>7500</c:v>
                </c:pt>
                <c:pt idx="45">
                  <c:v>7500</c:v>
                </c:pt>
                <c:pt idx="46">
                  <c:v>7500</c:v>
                </c:pt>
                <c:pt idx="47">
                  <c:v>7500</c:v>
                </c:pt>
                <c:pt idx="48">
                  <c:v>7500</c:v>
                </c:pt>
                <c:pt idx="49">
                  <c:v>7500</c:v>
                </c:pt>
                <c:pt idx="50">
                  <c:v>7500</c:v>
                </c:pt>
                <c:pt idx="51">
                  <c:v>7500</c:v>
                </c:pt>
                <c:pt idx="52">
                  <c:v>7500</c:v>
                </c:pt>
                <c:pt idx="53">
                  <c:v>7500</c:v>
                </c:pt>
                <c:pt idx="54">
                  <c:v>7500</c:v>
                </c:pt>
                <c:pt idx="55">
                  <c:v>7500</c:v>
                </c:pt>
                <c:pt idx="56">
                  <c:v>7500</c:v>
                </c:pt>
                <c:pt idx="57">
                  <c:v>7500</c:v>
                </c:pt>
                <c:pt idx="58">
                  <c:v>7500</c:v>
                </c:pt>
                <c:pt idx="59">
                  <c:v>7500</c:v>
                </c:pt>
                <c:pt idx="60">
                  <c:v>7500</c:v>
                </c:pt>
                <c:pt idx="61">
                  <c:v>7500</c:v>
                </c:pt>
                <c:pt idx="62">
                  <c:v>7500</c:v>
                </c:pt>
                <c:pt idx="63">
                  <c:v>7500</c:v>
                </c:pt>
                <c:pt idx="64">
                  <c:v>7500</c:v>
                </c:pt>
                <c:pt idx="65">
                  <c:v>7500</c:v>
                </c:pt>
                <c:pt idx="66">
                  <c:v>7500</c:v>
                </c:pt>
                <c:pt idx="67">
                  <c:v>7500</c:v>
                </c:pt>
                <c:pt idx="68">
                  <c:v>7500</c:v>
                </c:pt>
                <c:pt idx="69">
                  <c:v>11121</c:v>
                </c:pt>
                <c:pt idx="70">
                  <c:v>11121</c:v>
                </c:pt>
                <c:pt idx="71">
                  <c:v>11121</c:v>
                </c:pt>
                <c:pt idx="72">
                  <c:v>11496</c:v>
                </c:pt>
                <c:pt idx="73">
                  <c:v>11496</c:v>
                </c:pt>
                <c:pt idx="74">
                  <c:v>11496</c:v>
                </c:pt>
                <c:pt idx="75">
                  <c:v>11496</c:v>
                </c:pt>
                <c:pt idx="76">
                  <c:v>11496</c:v>
                </c:pt>
                <c:pt idx="77">
                  <c:v>11496</c:v>
                </c:pt>
                <c:pt idx="78">
                  <c:v>11496</c:v>
                </c:pt>
                <c:pt idx="79">
                  <c:v>11496</c:v>
                </c:pt>
                <c:pt idx="80">
                  <c:v>11496</c:v>
                </c:pt>
                <c:pt idx="81">
                  <c:v>11496</c:v>
                </c:pt>
                <c:pt idx="82">
                  <c:v>11496</c:v>
                </c:pt>
                <c:pt idx="83">
                  <c:v>11496</c:v>
                </c:pt>
                <c:pt idx="84">
                  <c:v>11496</c:v>
                </c:pt>
                <c:pt idx="85">
                  <c:v>11496</c:v>
                </c:pt>
                <c:pt idx="86">
                  <c:v>11496</c:v>
                </c:pt>
                <c:pt idx="87">
                  <c:v>11496</c:v>
                </c:pt>
                <c:pt idx="88">
                  <c:v>11496</c:v>
                </c:pt>
                <c:pt idx="89">
                  <c:v>11496</c:v>
                </c:pt>
                <c:pt idx="90">
                  <c:v>11496</c:v>
                </c:pt>
                <c:pt idx="91">
                  <c:v>11496</c:v>
                </c:pt>
                <c:pt idx="92">
                  <c:v>11496</c:v>
                </c:pt>
                <c:pt idx="93">
                  <c:v>11496</c:v>
                </c:pt>
                <c:pt idx="94">
                  <c:v>11496</c:v>
                </c:pt>
                <c:pt idx="95">
                  <c:v>11496</c:v>
                </c:pt>
                <c:pt idx="96">
                  <c:v>11496</c:v>
                </c:pt>
                <c:pt idx="97">
                  <c:v>11496</c:v>
                </c:pt>
                <c:pt idx="98">
                  <c:v>11496</c:v>
                </c:pt>
                <c:pt idx="99">
                  <c:v>11496</c:v>
                </c:pt>
                <c:pt idx="100">
                  <c:v>11496</c:v>
                </c:pt>
                <c:pt idx="101">
                  <c:v>11496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3-D5A6-4C00-AA68-2612EDAD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30856"/>
        <c:axId val="218321448"/>
      </c:scatterChart>
      <c:valAx>
        <c:axId val="217630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321448"/>
        <c:crosses val="autoZero"/>
        <c:crossBetween val="midCat"/>
      </c:valAx>
      <c:valAx>
        <c:axId val="2183214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63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44450</xdr:rowOff>
    </xdr:from>
    <xdr:to>
      <xdr:col>15</xdr:col>
      <xdr:colOff>968374</xdr:colOff>
      <xdr:row>68</xdr:row>
      <xdr:rowOff>139700</xdr:rowOff>
    </xdr:to>
    <xdr:graphicFrame macro="">
      <xdr:nvGraphicFramePr>
        <xdr:cNvPr id="207" name="Chart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</xdr:row>
          <xdr:rowOff>9525</xdr:rowOff>
        </xdr:from>
        <xdr:to>
          <xdr:col>27</xdr:col>
          <xdr:colOff>419100</xdr:colOff>
          <xdr:row>4</xdr:row>
          <xdr:rowOff>180975</xdr:rowOff>
        </xdr:to>
        <xdr:sp macro="" textlink="">
          <xdr:nvSpPr>
            <xdr:cNvPr id="1230" name="ScrollBar1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</xdr:row>
          <xdr:rowOff>9525</xdr:rowOff>
        </xdr:from>
        <xdr:to>
          <xdr:col>27</xdr:col>
          <xdr:colOff>419100</xdr:colOff>
          <xdr:row>5</xdr:row>
          <xdr:rowOff>171450</xdr:rowOff>
        </xdr:to>
        <xdr:sp macro="" textlink="">
          <xdr:nvSpPr>
            <xdr:cNvPr id="1231" name="ScrollBar2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</xdr:row>
          <xdr:rowOff>9525</xdr:rowOff>
        </xdr:from>
        <xdr:to>
          <xdr:col>27</xdr:col>
          <xdr:colOff>419100</xdr:colOff>
          <xdr:row>6</xdr:row>
          <xdr:rowOff>171450</xdr:rowOff>
        </xdr:to>
        <xdr:sp macro="" textlink="">
          <xdr:nvSpPr>
            <xdr:cNvPr id="1232" name="ScrollBar3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</xdr:row>
          <xdr:rowOff>9525</xdr:rowOff>
        </xdr:from>
        <xdr:to>
          <xdr:col>27</xdr:col>
          <xdr:colOff>419100</xdr:colOff>
          <xdr:row>7</xdr:row>
          <xdr:rowOff>171450</xdr:rowOff>
        </xdr:to>
        <xdr:sp macro="" textlink="">
          <xdr:nvSpPr>
            <xdr:cNvPr id="1233" name="ScrollBar4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8</xdr:row>
          <xdr:rowOff>9525</xdr:rowOff>
        </xdr:from>
        <xdr:to>
          <xdr:col>27</xdr:col>
          <xdr:colOff>419100</xdr:colOff>
          <xdr:row>8</xdr:row>
          <xdr:rowOff>171450</xdr:rowOff>
        </xdr:to>
        <xdr:sp macro="" textlink="">
          <xdr:nvSpPr>
            <xdr:cNvPr id="1234" name="ScrollBar5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9</xdr:row>
          <xdr:rowOff>9525</xdr:rowOff>
        </xdr:from>
        <xdr:to>
          <xdr:col>27</xdr:col>
          <xdr:colOff>419100</xdr:colOff>
          <xdr:row>9</xdr:row>
          <xdr:rowOff>171450</xdr:rowOff>
        </xdr:to>
        <xdr:sp macro="" textlink="">
          <xdr:nvSpPr>
            <xdr:cNvPr id="1235" name="ScrollBar6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10</xdr:row>
          <xdr:rowOff>9525</xdr:rowOff>
        </xdr:from>
        <xdr:to>
          <xdr:col>27</xdr:col>
          <xdr:colOff>419100</xdr:colOff>
          <xdr:row>10</xdr:row>
          <xdr:rowOff>171450</xdr:rowOff>
        </xdr:to>
        <xdr:sp macro="" textlink="">
          <xdr:nvSpPr>
            <xdr:cNvPr id="1236" name="ScrollBar7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11</xdr:row>
          <xdr:rowOff>9525</xdr:rowOff>
        </xdr:from>
        <xdr:to>
          <xdr:col>27</xdr:col>
          <xdr:colOff>419100</xdr:colOff>
          <xdr:row>11</xdr:row>
          <xdr:rowOff>171450</xdr:rowOff>
        </xdr:to>
        <xdr:sp macro="" textlink="">
          <xdr:nvSpPr>
            <xdr:cNvPr id="1237" name="ScrollBar8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12</xdr:row>
          <xdr:rowOff>9525</xdr:rowOff>
        </xdr:from>
        <xdr:to>
          <xdr:col>27</xdr:col>
          <xdr:colOff>419100</xdr:colOff>
          <xdr:row>12</xdr:row>
          <xdr:rowOff>171450</xdr:rowOff>
        </xdr:to>
        <xdr:sp macro="" textlink="">
          <xdr:nvSpPr>
            <xdr:cNvPr id="1238" name="ScrollBar9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13</xdr:row>
          <xdr:rowOff>9525</xdr:rowOff>
        </xdr:from>
        <xdr:to>
          <xdr:col>27</xdr:col>
          <xdr:colOff>419100</xdr:colOff>
          <xdr:row>13</xdr:row>
          <xdr:rowOff>171450</xdr:rowOff>
        </xdr:to>
        <xdr:sp macro="" textlink="">
          <xdr:nvSpPr>
            <xdr:cNvPr id="1239" name="ScrollBar10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14</xdr:row>
          <xdr:rowOff>9525</xdr:rowOff>
        </xdr:from>
        <xdr:to>
          <xdr:col>27</xdr:col>
          <xdr:colOff>419100</xdr:colOff>
          <xdr:row>14</xdr:row>
          <xdr:rowOff>171450</xdr:rowOff>
        </xdr:to>
        <xdr:sp macro="" textlink="">
          <xdr:nvSpPr>
            <xdr:cNvPr id="1240" name="ScrollBar11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15</xdr:row>
          <xdr:rowOff>9525</xdr:rowOff>
        </xdr:from>
        <xdr:to>
          <xdr:col>27</xdr:col>
          <xdr:colOff>419100</xdr:colOff>
          <xdr:row>15</xdr:row>
          <xdr:rowOff>171450</xdr:rowOff>
        </xdr:to>
        <xdr:sp macro="" textlink="">
          <xdr:nvSpPr>
            <xdr:cNvPr id="1241" name="ScrollBar12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16</xdr:row>
          <xdr:rowOff>9525</xdr:rowOff>
        </xdr:from>
        <xdr:to>
          <xdr:col>27</xdr:col>
          <xdr:colOff>419100</xdr:colOff>
          <xdr:row>16</xdr:row>
          <xdr:rowOff>171450</xdr:rowOff>
        </xdr:to>
        <xdr:sp macro="" textlink="">
          <xdr:nvSpPr>
            <xdr:cNvPr id="1242" name="ScrollBar13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17</xdr:row>
          <xdr:rowOff>9525</xdr:rowOff>
        </xdr:from>
        <xdr:to>
          <xdr:col>27</xdr:col>
          <xdr:colOff>419100</xdr:colOff>
          <xdr:row>17</xdr:row>
          <xdr:rowOff>171450</xdr:rowOff>
        </xdr:to>
        <xdr:sp macro="" textlink="">
          <xdr:nvSpPr>
            <xdr:cNvPr id="1243" name="ScrollBar14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18</xdr:row>
          <xdr:rowOff>9525</xdr:rowOff>
        </xdr:from>
        <xdr:to>
          <xdr:col>27</xdr:col>
          <xdr:colOff>419100</xdr:colOff>
          <xdr:row>18</xdr:row>
          <xdr:rowOff>171450</xdr:rowOff>
        </xdr:to>
        <xdr:sp macro="" textlink="">
          <xdr:nvSpPr>
            <xdr:cNvPr id="1244" name="ScrollBar15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19</xdr:row>
          <xdr:rowOff>9525</xdr:rowOff>
        </xdr:from>
        <xdr:to>
          <xdr:col>27</xdr:col>
          <xdr:colOff>419100</xdr:colOff>
          <xdr:row>19</xdr:row>
          <xdr:rowOff>171450</xdr:rowOff>
        </xdr:to>
        <xdr:sp macro="" textlink="">
          <xdr:nvSpPr>
            <xdr:cNvPr id="1245" name="ScrollBar16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20</xdr:row>
          <xdr:rowOff>9525</xdr:rowOff>
        </xdr:from>
        <xdr:to>
          <xdr:col>27</xdr:col>
          <xdr:colOff>419100</xdr:colOff>
          <xdr:row>20</xdr:row>
          <xdr:rowOff>171450</xdr:rowOff>
        </xdr:to>
        <xdr:sp macro="" textlink="">
          <xdr:nvSpPr>
            <xdr:cNvPr id="1246" name="ScrollBar17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21</xdr:row>
          <xdr:rowOff>9525</xdr:rowOff>
        </xdr:from>
        <xdr:to>
          <xdr:col>27</xdr:col>
          <xdr:colOff>419100</xdr:colOff>
          <xdr:row>21</xdr:row>
          <xdr:rowOff>171450</xdr:rowOff>
        </xdr:to>
        <xdr:sp macro="" textlink="">
          <xdr:nvSpPr>
            <xdr:cNvPr id="1247" name="ScrollBar18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22</xdr:row>
          <xdr:rowOff>9525</xdr:rowOff>
        </xdr:from>
        <xdr:to>
          <xdr:col>27</xdr:col>
          <xdr:colOff>419100</xdr:colOff>
          <xdr:row>22</xdr:row>
          <xdr:rowOff>171450</xdr:rowOff>
        </xdr:to>
        <xdr:sp macro="" textlink="">
          <xdr:nvSpPr>
            <xdr:cNvPr id="1248" name="ScrollBar19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23</xdr:row>
          <xdr:rowOff>9525</xdr:rowOff>
        </xdr:from>
        <xdr:to>
          <xdr:col>27</xdr:col>
          <xdr:colOff>419100</xdr:colOff>
          <xdr:row>23</xdr:row>
          <xdr:rowOff>171450</xdr:rowOff>
        </xdr:to>
        <xdr:sp macro="" textlink="">
          <xdr:nvSpPr>
            <xdr:cNvPr id="1249" name="ScrollBar20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24</xdr:row>
          <xdr:rowOff>19050</xdr:rowOff>
        </xdr:from>
        <xdr:to>
          <xdr:col>27</xdr:col>
          <xdr:colOff>419100</xdr:colOff>
          <xdr:row>24</xdr:row>
          <xdr:rowOff>180975</xdr:rowOff>
        </xdr:to>
        <xdr:sp macro="" textlink="">
          <xdr:nvSpPr>
            <xdr:cNvPr id="1250" name="ScrollBar21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25</xdr:row>
          <xdr:rowOff>19050</xdr:rowOff>
        </xdr:from>
        <xdr:to>
          <xdr:col>27</xdr:col>
          <xdr:colOff>419100</xdr:colOff>
          <xdr:row>25</xdr:row>
          <xdr:rowOff>180975</xdr:rowOff>
        </xdr:to>
        <xdr:sp macro="" textlink="">
          <xdr:nvSpPr>
            <xdr:cNvPr id="1251" name="ScrollBar22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26</xdr:row>
          <xdr:rowOff>19050</xdr:rowOff>
        </xdr:from>
        <xdr:to>
          <xdr:col>27</xdr:col>
          <xdr:colOff>419100</xdr:colOff>
          <xdr:row>26</xdr:row>
          <xdr:rowOff>180975</xdr:rowOff>
        </xdr:to>
        <xdr:sp macro="" textlink="">
          <xdr:nvSpPr>
            <xdr:cNvPr id="1252" name="ScrollBar23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27</xdr:row>
          <xdr:rowOff>19050</xdr:rowOff>
        </xdr:from>
        <xdr:to>
          <xdr:col>27</xdr:col>
          <xdr:colOff>419100</xdr:colOff>
          <xdr:row>27</xdr:row>
          <xdr:rowOff>180975</xdr:rowOff>
        </xdr:to>
        <xdr:sp macro="" textlink="">
          <xdr:nvSpPr>
            <xdr:cNvPr id="1253" name="ScrollBar24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28</xdr:row>
          <xdr:rowOff>19050</xdr:rowOff>
        </xdr:from>
        <xdr:to>
          <xdr:col>27</xdr:col>
          <xdr:colOff>419100</xdr:colOff>
          <xdr:row>28</xdr:row>
          <xdr:rowOff>180975</xdr:rowOff>
        </xdr:to>
        <xdr:sp macro="" textlink="">
          <xdr:nvSpPr>
            <xdr:cNvPr id="1254" name="ScrollBar25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29</xdr:row>
          <xdr:rowOff>19050</xdr:rowOff>
        </xdr:from>
        <xdr:to>
          <xdr:col>27</xdr:col>
          <xdr:colOff>419100</xdr:colOff>
          <xdr:row>29</xdr:row>
          <xdr:rowOff>180975</xdr:rowOff>
        </xdr:to>
        <xdr:sp macro="" textlink="">
          <xdr:nvSpPr>
            <xdr:cNvPr id="1255" name="ScrollBar26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30</xdr:row>
          <xdr:rowOff>19050</xdr:rowOff>
        </xdr:from>
        <xdr:to>
          <xdr:col>27</xdr:col>
          <xdr:colOff>419100</xdr:colOff>
          <xdr:row>30</xdr:row>
          <xdr:rowOff>180975</xdr:rowOff>
        </xdr:to>
        <xdr:sp macro="" textlink="">
          <xdr:nvSpPr>
            <xdr:cNvPr id="1256" name="ScrollBar27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31</xdr:row>
          <xdr:rowOff>19050</xdr:rowOff>
        </xdr:from>
        <xdr:to>
          <xdr:col>27</xdr:col>
          <xdr:colOff>419100</xdr:colOff>
          <xdr:row>31</xdr:row>
          <xdr:rowOff>180975</xdr:rowOff>
        </xdr:to>
        <xdr:sp macro="" textlink="">
          <xdr:nvSpPr>
            <xdr:cNvPr id="1257" name="ScrollBar28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32</xdr:row>
          <xdr:rowOff>19050</xdr:rowOff>
        </xdr:from>
        <xdr:to>
          <xdr:col>27</xdr:col>
          <xdr:colOff>419100</xdr:colOff>
          <xdr:row>32</xdr:row>
          <xdr:rowOff>180975</xdr:rowOff>
        </xdr:to>
        <xdr:sp macro="" textlink="">
          <xdr:nvSpPr>
            <xdr:cNvPr id="1258" name="ScrollBar29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33</xdr:row>
          <xdr:rowOff>19050</xdr:rowOff>
        </xdr:from>
        <xdr:to>
          <xdr:col>27</xdr:col>
          <xdr:colOff>419100</xdr:colOff>
          <xdr:row>33</xdr:row>
          <xdr:rowOff>180975</xdr:rowOff>
        </xdr:to>
        <xdr:sp macro="" textlink="">
          <xdr:nvSpPr>
            <xdr:cNvPr id="1259" name="ScrollBar30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34</xdr:row>
          <xdr:rowOff>19050</xdr:rowOff>
        </xdr:from>
        <xdr:to>
          <xdr:col>27</xdr:col>
          <xdr:colOff>419100</xdr:colOff>
          <xdr:row>34</xdr:row>
          <xdr:rowOff>180975</xdr:rowOff>
        </xdr:to>
        <xdr:sp macro="" textlink="">
          <xdr:nvSpPr>
            <xdr:cNvPr id="1260" name="ScrollBar31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35</xdr:row>
          <xdr:rowOff>19050</xdr:rowOff>
        </xdr:from>
        <xdr:to>
          <xdr:col>27</xdr:col>
          <xdr:colOff>419100</xdr:colOff>
          <xdr:row>35</xdr:row>
          <xdr:rowOff>180975</xdr:rowOff>
        </xdr:to>
        <xdr:sp macro="" textlink="">
          <xdr:nvSpPr>
            <xdr:cNvPr id="1261" name="ScrollBar32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36</xdr:row>
          <xdr:rowOff>19050</xdr:rowOff>
        </xdr:from>
        <xdr:to>
          <xdr:col>27</xdr:col>
          <xdr:colOff>419100</xdr:colOff>
          <xdr:row>36</xdr:row>
          <xdr:rowOff>180975</xdr:rowOff>
        </xdr:to>
        <xdr:sp macro="" textlink="">
          <xdr:nvSpPr>
            <xdr:cNvPr id="1262" name="ScrollBar33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37</xdr:row>
          <xdr:rowOff>19050</xdr:rowOff>
        </xdr:from>
        <xdr:to>
          <xdr:col>27</xdr:col>
          <xdr:colOff>419100</xdr:colOff>
          <xdr:row>37</xdr:row>
          <xdr:rowOff>180975</xdr:rowOff>
        </xdr:to>
        <xdr:sp macro="" textlink="">
          <xdr:nvSpPr>
            <xdr:cNvPr id="1263" name="ScrollBar34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38</xdr:row>
          <xdr:rowOff>19050</xdr:rowOff>
        </xdr:from>
        <xdr:to>
          <xdr:col>27</xdr:col>
          <xdr:colOff>419100</xdr:colOff>
          <xdr:row>38</xdr:row>
          <xdr:rowOff>180975</xdr:rowOff>
        </xdr:to>
        <xdr:sp macro="" textlink="">
          <xdr:nvSpPr>
            <xdr:cNvPr id="1264" name="ScrollBar35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39</xdr:row>
          <xdr:rowOff>19050</xdr:rowOff>
        </xdr:from>
        <xdr:to>
          <xdr:col>27</xdr:col>
          <xdr:colOff>419100</xdr:colOff>
          <xdr:row>39</xdr:row>
          <xdr:rowOff>180975</xdr:rowOff>
        </xdr:to>
        <xdr:sp macro="" textlink="">
          <xdr:nvSpPr>
            <xdr:cNvPr id="1265" name="ScrollBar36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40</xdr:row>
          <xdr:rowOff>19050</xdr:rowOff>
        </xdr:from>
        <xdr:to>
          <xdr:col>27</xdr:col>
          <xdr:colOff>419100</xdr:colOff>
          <xdr:row>40</xdr:row>
          <xdr:rowOff>180975</xdr:rowOff>
        </xdr:to>
        <xdr:sp macro="" textlink="">
          <xdr:nvSpPr>
            <xdr:cNvPr id="1266" name="ScrollBar37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41</xdr:row>
          <xdr:rowOff>19050</xdr:rowOff>
        </xdr:from>
        <xdr:to>
          <xdr:col>27</xdr:col>
          <xdr:colOff>419100</xdr:colOff>
          <xdr:row>41</xdr:row>
          <xdr:rowOff>180975</xdr:rowOff>
        </xdr:to>
        <xdr:sp macro="" textlink="">
          <xdr:nvSpPr>
            <xdr:cNvPr id="1267" name="ScrollBar38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42</xdr:row>
          <xdr:rowOff>19050</xdr:rowOff>
        </xdr:from>
        <xdr:to>
          <xdr:col>27</xdr:col>
          <xdr:colOff>419100</xdr:colOff>
          <xdr:row>42</xdr:row>
          <xdr:rowOff>180975</xdr:rowOff>
        </xdr:to>
        <xdr:sp macro="" textlink="">
          <xdr:nvSpPr>
            <xdr:cNvPr id="1268" name="ScrollBar39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43</xdr:row>
          <xdr:rowOff>19050</xdr:rowOff>
        </xdr:from>
        <xdr:to>
          <xdr:col>27</xdr:col>
          <xdr:colOff>419100</xdr:colOff>
          <xdr:row>43</xdr:row>
          <xdr:rowOff>180975</xdr:rowOff>
        </xdr:to>
        <xdr:sp macro="" textlink="">
          <xdr:nvSpPr>
            <xdr:cNvPr id="1269" name="ScrollBar40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44</xdr:row>
          <xdr:rowOff>19050</xdr:rowOff>
        </xdr:from>
        <xdr:to>
          <xdr:col>27</xdr:col>
          <xdr:colOff>419100</xdr:colOff>
          <xdr:row>44</xdr:row>
          <xdr:rowOff>180975</xdr:rowOff>
        </xdr:to>
        <xdr:sp macro="" textlink="">
          <xdr:nvSpPr>
            <xdr:cNvPr id="1270" name="ScrollBar41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45</xdr:row>
          <xdr:rowOff>19050</xdr:rowOff>
        </xdr:from>
        <xdr:to>
          <xdr:col>27</xdr:col>
          <xdr:colOff>419100</xdr:colOff>
          <xdr:row>45</xdr:row>
          <xdr:rowOff>180975</xdr:rowOff>
        </xdr:to>
        <xdr:sp macro="" textlink="">
          <xdr:nvSpPr>
            <xdr:cNvPr id="1271" name="ScrollBar42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46</xdr:row>
          <xdr:rowOff>19050</xdr:rowOff>
        </xdr:from>
        <xdr:to>
          <xdr:col>27</xdr:col>
          <xdr:colOff>419100</xdr:colOff>
          <xdr:row>46</xdr:row>
          <xdr:rowOff>180975</xdr:rowOff>
        </xdr:to>
        <xdr:sp macro="" textlink="">
          <xdr:nvSpPr>
            <xdr:cNvPr id="1272" name="ScrollBar43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47</xdr:row>
          <xdr:rowOff>19050</xdr:rowOff>
        </xdr:from>
        <xdr:to>
          <xdr:col>27</xdr:col>
          <xdr:colOff>419100</xdr:colOff>
          <xdr:row>47</xdr:row>
          <xdr:rowOff>180975</xdr:rowOff>
        </xdr:to>
        <xdr:sp macro="" textlink="">
          <xdr:nvSpPr>
            <xdr:cNvPr id="1273" name="ScrollBar44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48</xdr:row>
          <xdr:rowOff>19050</xdr:rowOff>
        </xdr:from>
        <xdr:to>
          <xdr:col>27</xdr:col>
          <xdr:colOff>419100</xdr:colOff>
          <xdr:row>48</xdr:row>
          <xdr:rowOff>180975</xdr:rowOff>
        </xdr:to>
        <xdr:sp macro="" textlink="">
          <xdr:nvSpPr>
            <xdr:cNvPr id="1274" name="ScrollBar45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49</xdr:row>
          <xdr:rowOff>19050</xdr:rowOff>
        </xdr:from>
        <xdr:to>
          <xdr:col>27</xdr:col>
          <xdr:colOff>419100</xdr:colOff>
          <xdr:row>49</xdr:row>
          <xdr:rowOff>180975</xdr:rowOff>
        </xdr:to>
        <xdr:sp macro="" textlink="">
          <xdr:nvSpPr>
            <xdr:cNvPr id="1275" name="ScrollBar46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50</xdr:row>
          <xdr:rowOff>19050</xdr:rowOff>
        </xdr:from>
        <xdr:to>
          <xdr:col>27</xdr:col>
          <xdr:colOff>419100</xdr:colOff>
          <xdr:row>50</xdr:row>
          <xdr:rowOff>180975</xdr:rowOff>
        </xdr:to>
        <xdr:sp macro="" textlink="">
          <xdr:nvSpPr>
            <xdr:cNvPr id="1276" name="ScrollBar47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51</xdr:row>
          <xdr:rowOff>19050</xdr:rowOff>
        </xdr:from>
        <xdr:to>
          <xdr:col>27</xdr:col>
          <xdr:colOff>419100</xdr:colOff>
          <xdr:row>51</xdr:row>
          <xdr:rowOff>180975</xdr:rowOff>
        </xdr:to>
        <xdr:sp macro="" textlink="">
          <xdr:nvSpPr>
            <xdr:cNvPr id="1277" name="ScrollBar48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52</xdr:row>
          <xdr:rowOff>19050</xdr:rowOff>
        </xdr:from>
        <xdr:to>
          <xdr:col>27</xdr:col>
          <xdr:colOff>419100</xdr:colOff>
          <xdr:row>52</xdr:row>
          <xdr:rowOff>180975</xdr:rowOff>
        </xdr:to>
        <xdr:sp macro="" textlink="">
          <xdr:nvSpPr>
            <xdr:cNvPr id="1278" name="ScrollBar49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53</xdr:row>
          <xdr:rowOff>19050</xdr:rowOff>
        </xdr:from>
        <xdr:to>
          <xdr:col>27</xdr:col>
          <xdr:colOff>419100</xdr:colOff>
          <xdr:row>53</xdr:row>
          <xdr:rowOff>180975</xdr:rowOff>
        </xdr:to>
        <xdr:sp macro="" textlink="">
          <xdr:nvSpPr>
            <xdr:cNvPr id="1279" name="ScrollBar50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54</xdr:row>
          <xdr:rowOff>19050</xdr:rowOff>
        </xdr:from>
        <xdr:to>
          <xdr:col>27</xdr:col>
          <xdr:colOff>419100</xdr:colOff>
          <xdr:row>54</xdr:row>
          <xdr:rowOff>180975</xdr:rowOff>
        </xdr:to>
        <xdr:sp macro="" textlink="">
          <xdr:nvSpPr>
            <xdr:cNvPr id="1280" name="ScrollBar51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55</xdr:row>
          <xdr:rowOff>19050</xdr:rowOff>
        </xdr:from>
        <xdr:to>
          <xdr:col>27</xdr:col>
          <xdr:colOff>419100</xdr:colOff>
          <xdr:row>55</xdr:row>
          <xdr:rowOff>180975</xdr:rowOff>
        </xdr:to>
        <xdr:sp macro="" textlink="">
          <xdr:nvSpPr>
            <xdr:cNvPr id="1281" name="ScrollBar52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56</xdr:row>
          <xdr:rowOff>19050</xdr:rowOff>
        </xdr:from>
        <xdr:to>
          <xdr:col>27</xdr:col>
          <xdr:colOff>419100</xdr:colOff>
          <xdr:row>56</xdr:row>
          <xdr:rowOff>180975</xdr:rowOff>
        </xdr:to>
        <xdr:sp macro="" textlink="">
          <xdr:nvSpPr>
            <xdr:cNvPr id="1282" name="ScrollBar53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57</xdr:row>
          <xdr:rowOff>19050</xdr:rowOff>
        </xdr:from>
        <xdr:to>
          <xdr:col>27</xdr:col>
          <xdr:colOff>419100</xdr:colOff>
          <xdr:row>57</xdr:row>
          <xdr:rowOff>180975</xdr:rowOff>
        </xdr:to>
        <xdr:sp macro="" textlink="">
          <xdr:nvSpPr>
            <xdr:cNvPr id="1283" name="ScrollBar54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58</xdr:row>
          <xdr:rowOff>19050</xdr:rowOff>
        </xdr:from>
        <xdr:to>
          <xdr:col>27</xdr:col>
          <xdr:colOff>419100</xdr:colOff>
          <xdr:row>58</xdr:row>
          <xdr:rowOff>180975</xdr:rowOff>
        </xdr:to>
        <xdr:sp macro="" textlink="">
          <xdr:nvSpPr>
            <xdr:cNvPr id="1284" name="ScrollBar55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59</xdr:row>
          <xdr:rowOff>19050</xdr:rowOff>
        </xdr:from>
        <xdr:to>
          <xdr:col>27</xdr:col>
          <xdr:colOff>419100</xdr:colOff>
          <xdr:row>59</xdr:row>
          <xdr:rowOff>180975</xdr:rowOff>
        </xdr:to>
        <xdr:sp macro="" textlink="">
          <xdr:nvSpPr>
            <xdr:cNvPr id="1285" name="ScrollBar56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60</xdr:row>
          <xdr:rowOff>9525</xdr:rowOff>
        </xdr:from>
        <xdr:to>
          <xdr:col>27</xdr:col>
          <xdr:colOff>419100</xdr:colOff>
          <xdr:row>60</xdr:row>
          <xdr:rowOff>171450</xdr:rowOff>
        </xdr:to>
        <xdr:sp macro="" textlink="">
          <xdr:nvSpPr>
            <xdr:cNvPr id="1286" name="ScrollBar57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61</xdr:row>
          <xdr:rowOff>9525</xdr:rowOff>
        </xdr:from>
        <xdr:to>
          <xdr:col>27</xdr:col>
          <xdr:colOff>419100</xdr:colOff>
          <xdr:row>61</xdr:row>
          <xdr:rowOff>171450</xdr:rowOff>
        </xdr:to>
        <xdr:sp macro="" textlink="">
          <xdr:nvSpPr>
            <xdr:cNvPr id="1287" name="ScrollBar58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62</xdr:row>
          <xdr:rowOff>9525</xdr:rowOff>
        </xdr:from>
        <xdr:to>
          <xdr:col>27</xdr:col>
          <xdr:colOff>419100</xdr:colOff>
          <xdr:row>62</xdr:row>
          <xdr:rowOff>171450</xdr:rowOff>
        </xdr:to>
        <xdr:sp macro="" textlink="">
          <xdr:nvSpPr>
            <xdr:cNvPr id="1288" name="ScrollBar59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63</xdr:row>
          <xdr:rowOff>19050</xdr:rowOff>
        </xdr:from>
        <xdr:to>
          <xdr:col>27</xdr:col>
          <xdr:colOff>419100</xdr:colOff>
          <xdr:row>63</xdr:row>
          <xdr:rowOff>180975</xdr:rowOff>
        </xdr:to>
        <xdr:sp macro="" textlink="">
          <xdr:nvSpPr>
            <xdr:cNvPr id="1289" name="ScrollBar60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64</xdr:row>
          <xdr:rowOff>19050</xdr:rowOff>
        </xdr:from>
        <xdr:to>
          <xdr:col>27</xdr:col>
          <xdr:colOff>419100</xdr:colOff>
          <xdr:row>64</xdr:row>
          <xdr:rowOff>180975</xdr:rowOff>
        </xdr:to>
        <xdr:sp macro="" textlink="">
          <xdr:nvSpPr>
            <xdr:cNvPr id="1290" name="ScrollBar61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65</xdr:row>
          <xdr:rowOff>19050</xdr:rowOff>
        </xdr:from>
        <xdr:to>
          <xdr:col>27</xdr:col>
          <xdr:colOff>419100</xdr:colOff>
          <xdr:row>65</xdr:row>
          <xdr:rowOff>180975</xdr:rowOff>
        </xdr:to>
        <xdr:sp macro="" textlink="">
          <xdr:nvSpPr>
            <xdr:cNvPr id="1291" name="ScrollBar62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66</xdr:row>
          <xdr:rowOff>19050</xdr:rowOff>
        </xdr:from>
        <xdr:to>
          <xdr:col>27</xdr:col>
          <xdr:colOff>419100</xdr:colOff>
          <xdr:row>66</xdr:row>
          <xdr:rowOff>180975</xdr:rowOff>
        </xdr:to>
        <xdr:sp macro="" textlink="">
          <xdr:nvSpPr>
            <xdr:cNvPr id="1292" name="ScrollBar63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67</xdr:row>
          <xdr:rowOff>19050</xdr:rowOff>
        </xdr:from>
        <xdr:to>
          <xdr:col>27</xdr:col>
          <xdr:colOff>419100</xdr:colOff>
          <xdr:row>67</xdr:row>
          <xdr:rowOff>180975</xdr:rowOff>
        </xdr:to>
        <xdr:sp macro="" textlink="">
          <xdr:nvSpPr>
            <xdr:cNvPr id="1293" name="ScrollBar64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68</xdr:row>
          <xdr:rowOff>9525</xdr:rowOff>
        </xdr:from>
        <xdr:to>
          <xdr:col>27</xdr:col>
          <xdr:colOff>419100</xdr:colOff>
          <xdr:row>68</xdr:row>
          <xdr:rowOff>171450</xdr:rowOff>
        </xdr:to>
        <xdr:sp macro="" textlink="">
          <xdr:nvSpPr>
            <xdr:cNvPr id="1294" name="ScrollBar65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69</xdr:row>
          <xdr:rowOff>9525</xdr:rowOff>
        </xdr:from>
        <xdr:to>
          <xdr:col>27</xdr:col>
          <xdr:colOff>419100</xdr:colOff>
          <xdr:row>69</xdr:row>
          <xdr:rowOff>171450</xdr:rowOff>
        </xdr:to>
        <xdr:sp macro="" textlink="">
          <xdr:nvSpPr>
            <xdr:cNvPr id="1295" name="ScrollBar66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70</xdr:row>
          <xdr:rowOff>9525</xdr:rowOff>
        </xdr:from>
        <xdr:to>
          <xdr:col>27</xdr:col>
          <xdr:colOff>419100</xdr:colOff>
          <xdr:row>70</xdr:row>
          <xdr:rowOff>171450</xdr:rowOff>
        </xdr:to>
        <xdr:sp macro="" textlink="">
          <xdr:nvSpPr>
            <xdr:cNvPr id="1296" name="ScrollBar67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71</xdr:row>
          <xdr:rowOff>19050</xdr:rowOff>
        </xdr:from>
        <xdr:to>
          <xdr:col>27</xdr:col>
          <xdr:colOff>419100</xdr:colOff>
          <xdr:row>71</xdr:row>
          <xdr:rowOff>180975</xdr:rowOff>
        </xdr:to>
        <xdr:sp macro="" textlink="">
          <xdr:nvSpPr>
            <xdr:cNvPr id="1297" name="ScrollBar68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72</xdr:row>
          <xdr:rowOff>19050</xdr:rowOff>
        </xdr:from>
        <xdr:to>
          <xdr:col>27</xdr:col>
          <xdr:colOff>419100</xdr:colOff>
          <xdr:row>72</xdr:row>
          <xdr:rowOff>180975</xdr:rowOff>
        </xdr:to>
        <xdr:sp macro="" textlink="">
          <xdr:nvSpPr>
            <xdr:cNvPr id="1298" name="ScrollBar69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73</xdr:row>
          <xdr:rowOff>19050</xdr:rowOff>
        </xdr:from>
        <xdr:to>
          <xdr:col>27</xdr:col>
          <xdr:colOff>419100</xdr:colOff>
          <xdr:row>73</xdr:row>
          <xdr:rowOff>180975</xdr:rowOff>
        </xdr:to>
        <xdr:sp macro="" textlink="">
          <xdr:nvSpPr>
            <xdr:cNvPr id="1299" name="ScrollBar70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74</xdr:row>
          <xdr:rowOff>19050</xdr:rowOff>
        </xdr:from>
        <xdr:to>
          <xdr:col>27</xdr:col>
          <xdr:colOff>419100</xdr:colOff>
          <xdr:row>74</xdr:row>
          <xdr:rowOff>180975</xdr:rowOff>
        </xdr:to>
        <xdr:sp macro="" textlink="">
          <xdr:nvSpPr>
            <xdr:cNvPr id="1300" name="ScrollBar71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75</xdr:row>
          <xdr:rowOff>19050</xdr:rowOff>
        </xdr:from>
        <xdr:to>
          <xdr:col>27</xdr:col>
          <xdr:colOff>419100</xdr:colOff>
          <xdr:row>75</xdr:row>
          <xdr:rowOff>180975</xdr:rowOff>
        </xdr:to>
        <xdr:sp macro="" textlink="">
          <xdr:nvSpPr>
            <xdr:cNvPr id="1301" name="ScrollBar72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76</xdr:row>
          <xdr:rowOff>19050</xdr:rowOff>
        </xdr:from>
        <xdr:to>
          <xdr:col>27</xdr:col>
          <xdr:colOff>419100</xdr:colOff>
          <xdr:row>76</xdr:row>
          <xdr:rowOff>180975</xdr:rowOff>
        </xdr:to>
        <xdr:sp macro="" textlink="">
          <xdr:nvSpPr>
            <xdr:cNvPr id="1302" name="ScrollBar73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77</xdr:row>
          <xdr:rowOff>19050</xdr:rowOff>
        </xdr:from>
        <xdr:to>
          <xdr:col>27</xdr:col>
          <xdr:colOff>419100</xdr:colOff>
          <xdr:row>77</xdr:row>
          <xdr:rowOff>180975</xdr:rowOff>
        </xdr:to>
        <xdr:sp macro="" textlink="">
          <xdr:nvSpPr>
            <xdr:cNvPr id="1303" name="ScrollBar74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78</xdr:row>
          <xdr:rowOff>9525</xdr:rowOff>
        </xdr:from>
        <xdr:to>
          <xdr:col>27</xdr:col>
          <xdr:colOff>419100</xdr:colOff>
          <xdr:row>78</xdr:row>
          <xdr:rowOff>171450</xdr:rowOff>
        </xdr:to>
        <xdr:sp macro="" textlink="">
          <xdr:nvSpPr>
            <xdr:cNvPr id="1304" name="ScrollBar75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79</xdr:row>
          <xdr:rowOff>9525</xdr:rowOff>
        </xdr:from>
        <xdr:to>
          <xdr:col>27</xdr:col>
          <xdr:colOff>419100</xdr:colOff>
          <xdr:row>79</xdr:row>
          <xdr:rowOff>171450</xdr:rowOff>
        </xdr:to>
        <xdr:sp macro="" textlink="">
          <xdr:nvSpPr>
            <xdr:cNvPr id="1305" name="ScrollBar76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80</xdr:row>
          <xdr:rowOff>9525</xdr:rowOff>
        </xdr:from>
        <xdr:to>
          <xdr:col>27</xdr:col>
          <xdr:colOff>419100</xdr:colOff>
          <xdr:row>80</xdr:row>
          <xdr:rowOff>171450</xdr:rowOff>
        </xdr:to>
        <xdr:sp macro="" textlink="">
          <xdr:nvSpPr>
            <xdr:cNvPr id="1306" name="ScrollBar77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81</xdr:row>
          <xdr:rowOff>19050</xdr:rowOff>
        </xdr:from>
        <xdr:to>
          <xdr:col>27</xdr:col>
          <xdr:colOff>419100</xdr:colOff>
          <xdr:row>81</xdr:row>
          <xdr:rowOff>180975</xdr:rowOff>
        </xdr:to>
        <xdr:sp macro="" textlink="">
          <xdr:nvSpPr>
            <xdr:cNvPr id="1307" name="ScrollBar78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82</xdr:row>
          <xdr:rowOff>19050</xdr:rowOff>
        </xdr:from>
        <xdr:to>
          <xdr:col>27</xdr:col>
          <xdr:colOff>419100</xdr:colOff>
          <xdr:row>82</xdr:row>
          <xdr:rowOff>180975</xdr:rowOff>
        </xdr:to>
        <xdr:sp macro="" textlink="">
          <xdr:nvSpPr>
            <xdr:cNvPr id="1308" name="ScrollBar79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323850</xdr:colOff>
          <xdr:row>83</xdr:row>
          <xdr:rowOff>19050</xdr:rowOff>
        </xdr:from>
        <xdr:to>
          <xdr:col>27</xdr:col>
          <xdr:colOff>419100</xdr:colOff>
          <xdr:row>83</xdr:row>
          <xdr:rowOff>180975</xdr:rowOff>
        </xdr:to>
        <xdr:sp macro="" textlink="">
          <xdr:nvSpPr>
            <xdr:cNvPr id="1309" name="ScrollBar80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84</xdr:row>
          <xdr:rowOff>28575</xdr:rowOff>
        </xdr:from>
        <xdr:to>
          <xdr:col>27</xdr:col>
          <xdr:colOff>428625</xdr:colOff>
          <xdr:row>85</xdr:row>
          <xdr:rowOff>0</xdr:rowOff>
        </xdr:to>
        <xdr:sp macro="" textlink="">
          <xdr:nvSpPr>
            <xdr:cNvPr id="1310" name="ScrollBar81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85</xdr:row>
          <xdr:rowOff>28575</xdr:rowOff>
        </xdr:from>
        <xdr:to>
          <xdr:col>28</xdr:col>
          <xdr:colOff>0</xdr:colOff>
          <xdr:row>86</xdr:row>
          <xdr:rowOff>0</xdr:rowOff>
        </xdr:to>
        <xdr:sp macro="" textlink="">
          <xdr:nvSpPr>
            <xdr:cNvPr id="1311" name="ScrollBar82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86</xdr:row>
          <xdr:rowOff>28575</xdr:rowOff>
        </xdr:from>
        <xdr:to>
          <xdr:col>27</xdr:col>
          <xdr:colOff>428625</xdr:colOff>
          <xdr:row>87</xdr:row>
          <xdr:rowOff>0</xdr:rowOff>
        </xdr:to>
        <xdr:sp macro="" textlink="">
          <xdr:nvSpPr>
            <xdr:cNvPr id="1312" name="ScrollBar83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87</xdr:row>
          <xdr:rowOff>28575</xdr:rowOff>
        </xdr:from>
        <xdr:to>
          <xdr:col>27</xdr:col>
          <xdr:colOff>428625</xdr:colOff>
          <xdr:row>88</xdr:row>
          <xdr:rowOff>0</xdr:rowOff>
        </xdr:to>
        <xdr:sp macro="" textlink="">
          <xdr:nvSpPr>
            <xdr:cNvPr id="1313" name="ScrollBar84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88</xdr:row>
          <xdr:rowOff>19050</xdr:rowOff>
        </xdr:from>
        <xdr:to>
          <xdr:col>27</xdr:col>
          <xdr:colOff>428625</xdr:colOff>
          <xdr:row>88</xdr:row>
          <xdr:rowOff>180975</xdr:rowOff>
        </xdr:to>
        <xdr:sp macro="" textlink="">
          <xdr:nvSpPr>
            <xdr:cNvPr id="1314" name="ScrollBar85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89</xdr:row>
          <xdr:rowOff>19050</xdr:rowOff>
        </xdr:from>
        <xdr:to>
          <xdr:col>27</xdr:col>
          <xdr:colOff>428625</xdr:colOff>
          <xdr:row>89</xdr:row>
          <xdr:rowOff>180975</xdr:rowOff>
        </xdr:to>
        <xdr:sp macro="" textlink="">
          <xdr:nvSpPr>
            <xdr:cNvPr id="1315" name="ScrollBar86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90</xdr:row>
          <xdr:rowOff>19050</xdr:rowOff>
        </xdr:from>
        <xdr:to>
          <xdr:col>27</xdr:col>
          <xdr:colOff>428625</xdr:colOff>
          <xdr:row>90</xdr:row>
          <xdr:rowOff>180975</xdr:rowOff>
        </xdr:to>
        <xdr:sp macro="" textlink="">
          <xdr:nvSpPr>
            <xdr:cNvPr id="1316" name="ScrollBar87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91</xdr:row>
          <xdr:rowOff>28575</xdr:rowOff>
        </xdr:from>
        <xdr:to>
          <xdr:col>27</xdr:col>
          <xdr:colOff>428625</xdr:colOff>
          <xdr:row>92</xdr:row>
          <xdr:rowOff>0</xdr:rowOff>
        </xdr:to>
        <xdr:sp macro="" textlink="">
          <xdr:nvSpPr>
            <xdr:cNvPr id="1317" name="ScrollBar88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92</xdr:row>
          <xdr:rowOff>28575</xdr:rowOff>
        </xdr:from>
        <xdr:to>
          <xdr:col>27</xdr:col>
          <xdr:colOff>428625</xdr:colOff>
          <xdr:row>93</xdr:row>
          <xdr:rowOff>0</xdr:rowOff>
        </xdr:to>
        <xdr:sp macro="" textlink="">
          <xdr:nvSpPr>
            <xdr:cNvPr id="1318" name="ScrollBar89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93</xdr:row>
          <xdr:rowOff>28575</xdr:rowOff>
        </xdr:from>
        <xdr:to>
          <xdr:col>27</xdr:col>
          <xdr:colOff>428625</xdr:colOff>
          <xdr:row>94</xdr:row>
          <xdr:rowOff>0</xdr:rowOff>
        </xdr:to>
        <xdr:sp macro="" textlink="">
          <xdr:nvSpPr>
            <xdr:cNvPr id="1319" name="ScrollBar90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94</xdr:row>
          <xdr:rowOff>28575</xdr:rowOff>
        </xdr:from>
        <xdr:to>
          <xdr:col>27</xdr:col>
          <xdr:colOff>428625</xdr:colOff>
          <xdr:row>95</xdr:row>
          <xdr:rowOff>0</xdr:rowOff>
        </xdr:to>
        <xdr:sp macro="" textlink="">
          <xdr:nvSpPr>
            <xdr:cNvPr id="1320" name="ScrollBar91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95</xdr:row>
          <xdr:rowOff>28575</xdr:rowOff>
        </xdr:from>
        <xdr:to>
          <xdr:col>27</xdr:col>
          <xdr:colOff>428625</xdr:colOff>
          <xdr:row>96</xdr:row>
          <xdr:rowOff>0</xdr:rowOff>
        </xdr:to>
        <xdr:sp macro="" textlink="">
          <xdr:nvSpPr>
            <xdr:cNvPr id="1321" name="ScrollBar92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96</xdr:row>
          <xdr:rowOff>28575</xdr:rowOff>
        </xdr:from>
        <xdr:to>
          <xdr:col>27</xdr:col>
          <xdr:colOff>428625</xdr:colOff>
          <xdr:row>97</xdr:row>
          <xdr:rowOff>0</xdr:rowOff>
        </xdr:to>
        <xdr:sp macro="" textlink="">
          <xdr:nvSpPr>
            <xdr:cNvPr id="1322" name="ScrollBar93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97</xdr:row>
          <xdr:rowOff>19050</xdr:rowOff>
        </xdr:from>
        <xdr:to>
          <xdr:col>27</xdr:col>
          <xdr:colOff>428625</xdr:colOff>
          <xdr:row>97</xdr:row>
          <xdr:rowOff>180975</xdr:rowOff>
        </xdr:to>
        <xdr:sp macro="" textlink="">
          <xdr:nvSpPr>
            <xdr:cNvPr id="1323" name="ScrollBar94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98</xdr:row>
          <xdr:rowOff>19050</xdr:rowOff>
        </xdr:from>
        <xdr:to>
          <xdr:col>27</xdr:col>
          <xdr:colOff>428625</xdr:colOff>
          <xdr:row>98</xdr:row>
          <xdr:rowOff>180975</xdr:rowOff>
        </xdr:to>
        <xdr:sp macro="" textlink="">
          <xdr:nvSpPr>
            <xdr:cNvPr id="1324" name="ScrollBar95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99</xdr:row>
          <xdr:rowOff>19050</xdr:rowOff>
        </xdr:from>
        <xdr:to>
          <xdr:col>27</xdr:col>
          <xdr:colOff>428625</xdr:colOff>
          <xdr:row>99</xdr:row>
          <xdr:rowOff>180975</xdr:rowOff>
        </xdr:to>
        <xdr:sp macro="" textlink="">
          <xdr:nvSpPr>
            <xdr:cNvPr id="1325" name="ScrollBar96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100</xdr:row>
          <xdr:rowOff>19050</xdr:rowOff>
        </xdr:from>
        <xdr:to>
          <xdr:col>27</xdr:col>
          <xdr:colOff>428625</xdr:colOff>
          <xdr:row>100</xdr:row>
          <xdr:rowOff>180975</xdr:rowOff>
        </xdr:to>
        <xdr:sp macro="" textlink="">
          <xdr:nvSpPr>
            <xdr:cNvPr id="1326" name="ScrollBar97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101</xdr:row>
          <xdr:rowOff>19050</xdr:rowOff>
        </xdr:from>
        <xdr:to>
          <xdr:col>27</xdr:col>
          <xdr:colOff>428625</xdr:colOff>
          <xdr:row>101</xdr:row>
          <xdr:rowOff>180975</xdr:rowOff>
        </xdr:to>
        <xdr:sp macro="" textlink="">
          <xdr:nvSpPr>
            <xdr:cNvPr id="1327" name="ScrollBar98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102</xdr:row>
          <xdr:rowOff>9525</xdr:rowOff>
        </xdr:from>
        <xdr:to>
          <xdr:col>27</xdr:col>
          <xdr:colOff>428625</xdr:colOff>
          <xdr:row>102</xdr:row>
          <xdr:rowOff>171450</xdr:rowOff>
        </xdr:to>
        <xdr:sp macro="" textlink="">
          <xdr:nvSpPr>
            <xdr:cNvPr id="1328" name="ScrollBar99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103</xdr:row>
          <xdr:rowOff>9525</xdr:rowOff>
        </xdr:from>
        <xdr:to>
          <xdr:col>27</xdr:col>
          <xdr:colOff>428625</xdr:colOff>
          <xdr:row>103</xdr:row>
          <xdr:rowOff>171450</xdr:rowOff>
        </xdr:to>
        <xdr:sp macro="" textlink="">
          <xdr:nvSpPr>
            <xdr:cNvPr id="1329" name="ScrollBar100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104</xdr:row>
          <xdr:rowOff>9525</xdr:rowOff>
        </xdr:from>
        <xdr:to>
          <xdr:col>27</xdr:col>
          <xdr:colOff>428625</xdr:colOff>
          <xdr:row>104</xdr:row>
          <xdr:rowOff>171450</xdr:rowOff>
        </xdr:to>
        <xdr:sp macro="" textlink="">
          <xdr:nvSpPr>
            <xdr:cNvPr id="1330" name="ScrollBar101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SiteManagersWWW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ct code gt"/>
    </sheetNames>
    <sheetDataSet>
      <sheetData sheetId="0">
        <row r="6">
          <cell r="BT6">
            <v>34.5</v>
          </cell>
          <cell r="BV6">
            <v>22</v>
          </cell>
          <cell r="BX6">
            <v>700</v>
          </cell>
        </row>
        <row r="7">
          <cell r="BT7">
            <v>36</v>
          </cell>
          <cell r="BV7">
            <v>24</v>
          </cell>
          <cell r="BW7">
            <v>700</v>
          </cell>
          <cell r="BX7">
            <v>700</v>
          </cell>
        </row>
        <row r="8">
          <cell r="BT8">
            <v>40</v>
          </cell>
          <cell r="BV8">
            <v>28</v>
          </cell>
          <cell r="BW8">
            <v>700</v>
          </cell>
          <cell r="BX8">
            <v>700</v>
          </cell>
        </row>
        <row r="9">
          <cell r="BT9">
            <v>42</v>
          </cell>
          <cell r="BV9">
            <v>30</v>
          </cell>
          <cell r="BW9">
            <v>700</v>
          </cell>
          <cell r="BX9">
            <v>700</v>
          </cell>
        </row>
        <row r="10">
          <cell r="BT10">
            <v>46.5</v>
          </cell>
          <cell r="BV10">
            <v>33</v>
          </cell>
          <cell r="BW10">
            <v>700</v>
          </cell>
          <cell r="BX10">
            <v>700</v>
          </cell>
        </row>
        <row r="11">
          <cell r="BT11">
            <v>51</v>
          </cell>
          <cell r="BV11">
            <v>51</v>
          </cell>
          <cell r="BW11">
            <v>700</v>
          </cell>
          <cell r="BX11">
            <v>700</v>
          </cell>
        </row>
        <row r="12">
          <cell r="BT12">
            <v>55</v>
          </cell>
          <cell r="BV12">
            <v>53</v>
          </cell>
          <cell r="BW12">
            <v>700</v>
          </cell>
          <cell r="BX12">
            <v>700</v>
          </cell>
        </row>
        <row r="13">
          <cell r="BT13">
            <v>65</v>
          </cell>
          <cell r="BV13">
            <v>55</v>
          </cell>
          <cell r="BW13">
            <v>700</v>
          </cell>
          <cell r="BX13">
            <v>700</v>
          </cell>
        </row>
        <row r="14">
          <cell r="BT14">
            <v>66</v>
          </cell>
          <cell r="BV14">
            <v>57</v>
          </cell>
          <cell r="BW14">
            <v>700</v>
          </cell>
          <cell r="BX14">
            <v>700</v>
          </cell>
        </row>
        <row r="15">
          <cell r="BT15">
            <v>71</v>
          </cell>
          <cell r="BV15">
            <v>59</v>
          </cell>
          <cell r="BW15">
            <v>700</v>
          </cell>
          <cell r="BX15">
            <v>700</v>
          </cell>
        </row>
        <row r="16">
          <cell r="BT16">
            <v>76</v>
          </cell>
          <cell r="BV16">
            <v>62</v>
          </cell>
          <cell r="BW16">
            <v>700</v>
          </cell>
          <cell r="BX16">
            <v>700</v>
          </cell>
        </row>
        <row r="17">
          <cell r="BT17">
            <v>77</v>
          </cell>
          <cell r="BV17">
            <v>65</v>
          </cell>
          <cell r="BW17">
            <v>700</v>
          </cell>
          <cell r="BX17">
            <v>700</v>
          </cell>
        </row>
        <row r="18">
          <cell r="BT18">
            <v>81</v>
          </cell>
          <cell r="BV18">
            <v>102</v>
          </cell>
          <cell r="BW18">
            <v>700</v>
          </cell>
          <cell r="BX18">
            <v>700</v>
          </cell>
        </row>
        <row r="19">
          <cell r="BT19">
            <v>86</v>
          </cell>
          <cell r="BV19">
            <v>105</v>
          </cell>
          <cell r="BW19">
            <v>700</v>
          </cell>
          <cell r="BX19">
            <v>3000</v>
          </cell>
        </row>
        <row r="20">
          <cell r="BT20">
            <v>117</v>
          </cell>
          <cell r="BV20">
            <v>141</v>
          </cell>
          <cell r="BW20">
            <v>3000</v>
          </cell>
          <cell r="BX20">
            <v>3000</v>
          </cell>
        </row>
        <row r="21">
          <cell r="BT21">
            <v>120</v>
          </cell>
          <cell r="BV21">
            <v>146</v>
          </cell>
          <cell r="BW21">
            <v>3000</v>
          </cell>
          <cell r="BX21">
            <v>3000</v>
          </cell>
        </row>
        <row r="22">
          <cell r="BT22">
            <v>129</v>
          </cell>
          <cell r="BV22">
            <v>153</v>
          </cell>
          <cell r="BW22">
            <v>3000</v>
          </cell>
          <cell r="BX22">
            <v>3000</v>
          </cell>
        </row>
        <row r="23">
          <cell r="BT23">
            <v>132.5</v>
          </cell>
          <cell r="BV23">
            <v>156</v>
          </cell>
          <cell r="BW23">
            <v>3000</v>
          </cell>
          <cell r="BX23">
            <v>3000</v>
          </cell>
        </row>
        <row r="24">
          <cell r="BT24">
            <v>136.5</v>
          </cell>
          <cell r="BV24">
            <v>161</v>
          </cell>
          <cell r="BW24">
            <v>3000</v>
          </cell>
          <cell r="BX24">
            <v>3000</v>
          </cell>
        </row>
        <row r="25">
          <cell r="BT25">
            <v>139.5</v>
          </cell>
          <cell r="BV25">
            <v>163</v>
          </cell>
          <cell r="BW25">
            <v>3000</v>
          </cell>
          <cell r="BX25">
            <v>3000</v>
          </cell>
        </row>
        <row r="26">
          <cell r="BT26">
            <v>143.5</v>
          </cell>
          <cell r="BV26">
            <v>165</v>
          </cell>
          <cell r="BW26">
            <v>3000</v>
          </cell>
          <cell r="BX26">
            <v>3000</v>
          </cell>
        </row>
        <row r="27">
          <cell r="BT27">
            <v>153.5</v>
          </cell>
          <cell r="BV27">
            <v>168</v>
          </cell>
          <cell r="BW27">
            <v>3000</v>
          </cell>
          <cell r="BX27">
            <v>3000</v>
          </cell>
        </row>
        <row r="28">
          <cell r="BT28">
            <v>155.5</v>
          </cell>
          <cell r="BV28">
            <v>218</v>
          </cell>
          <cell r="BW28">
            <v>3000</v>
          </cell>
          <cell r="BX28">
            <v>3000</v>
          </cell>
        </row>
        <row r="29">
          <cell r="BT29">
            <v>157</v>
          </cell>
          <cell r="BV29">
            <v>219</v>
          </cell>
          <cell r="BW29">
            <v>3000</v>
          </cell>
          <cell r="BX29">
            <v>3000</v>
          </cell>
        </row>
        <row r="30">
          <cell r="BT30">
            <v>161</v>
          </cell>
          <cell r="BV30">
            <v>223</v>
          </cell>
          <cell r="BW30">
            <v>3000</v>
          </cell>
          <cell r="BX30">
            <v>3000</v>
          </cell>
        </row>
        <row r="31">
          <cell r="BT31">
            <v>162</v>
          </cell>
          <cell r="BV31">
            <v>224</v>
          </cell>
          <cell r="BW31">
            <v>3000</v>
          </cell>
          <cell r="BX31">
            <v>3000</v>
          </cell>
        </row>
        <row r="32">
          <cell r="BT32">
            <v>164</v>
          </cell>
          <cell r="BV32">
            <v>226</v>
          </cell>
          <cell r="BW32">
            <v>3000</v>
          </cell>
          <cell r="BX32">
            <v>3000</v>
          </cell>
        </row>
        <row r="33">
          <cell r="BT33">
            <v>166</v>
          </cell>
          <cell r="BV33">
            <v>228</v>
          </cell>
          <cell r="BW33">
            <v>3000</v>
          </cell>
          <cell r="BX33">
            <v>3000</v>
          </cell>
        </row>
        <row r="34">
          <cell r="BT34">
            <v>171</v>
          </cell>
          <cell r="BV34">
            <v>230</v>
          </cell>
          <cell r="BW34">
            <v>3000</v>
          </cell>
          <cell r="BX34">
            <v>3000</v>
          </cell>
        </row>
        <row r="35">
          <cell r="BT35">
            <v>178.5</v>
          </cell>
          <cell r="BV35">
            <v>237</v>
          </cell>
          <cell r="BW35">
            <v>3000</v>
          </cell>
          <cell r="BX35">
            <v>3000</v>
          </cell>
        </row>
        <row r="36">
          <cell r="BT36">
            <v>184.5</v>
          </cell>
          <cell r="BV36">
            <v>244</v>
          </cell>
          <cell r="BW36">
            <v>3000</v>
          </cell>
          <cell r="BX36">
            <v>3000</v>
          </cell>
        </row>
        <row r="37">
          <cell r="BT37">
            <v>190.5</v>
          </cell>
          <cell r="BV37">
            <v>249</v>
          </cell>
          <cell r="BW37">
            <v>3000</v>
          </cell>
          <cell r="BX37">
            <v>3000</v>
          </cell>
        </row>
        <row r="38">
          <cell r="BT38">
            <v>204</v>
          </cell>
          <cell r="BV38">
            <v>264</v>
          </cell>
          <cell r="BW38">
            <v>3000</v>
          </cell>
          <cell r="BX38">
            <v>3000</v>
          </cell>
        </row>
        <row r="39">
          <cell r="BT39">
            <v>207</v>
          </cell>
          <cell r="BV39">
            <v>265</v>
          </cell>
          <cell r="BW39">
            <v>3000</v>
          </cell>
          <cell r="BX39">
            <v>3000</v>
          </cell>
        </row>
        <row r="40">
          <cell r="BT40">
            <v>209</v>
          </cell>
          <cell r="BV40">
            <v>266</v>
          </cell>
          <cell r="BW40">
            <v>3000</v>
          </cell>
          <cell r="BX40">
            <v>3000</v>
          </cell>
        </row>
        <row r="41">
          <cell r="BT41">
            <v>210.5</v>
          </cell>
          <cell r="BV41">
            <v>268</v>
          </cell>
          <cell r="BW41">
            <v>3000</v>
          </cell>
          <cell r="BX41">
            <v>3000</v>
          </cell>
        </row>
        <row r="42">
          <cell r="BT42">
            <v>212.5</v>
          </cell>
          <cell r="BV42">
            <v>270</v>
          </cell>
          <cell r="BW42">
            <v>3000</v>
          </cell>
          <cell r="BX42">
            <v>3000</v>
          </cell>
        </row>
        <row r="43">
          <cell r="BT43">
            <v>213.5</v>
          </cell>
          <cell r="BV43">
            <v>271</v>
          </cell>
          <cell r="BW43">
            <v>3000</v>
          </cell>
          <cell r="BX43">
            <v>3000</v>
          </cell>
        </row>
        <row r="44">
          <cell r="BT44">
            <v>275.5</v>
          </cell>
          <cell r="BV44">
            <v>282</v>
          </cell>
          <cell r="BW44">
            <v>3000</v>
          </cell>
          <cell r="BX44">
            <v>7500</v>
          </cell>
        </row>
        <row r="45">
          <cell r="BT45">
            <v>277.5</v>
          </cell>
          <cell r="BV45">
            <v>284</v>
          </cell>
          <cell r="BW45">
            <v>7500</v>
          </cell>
          <cell r="BX45">
            <v>7500</v>
          </cell>
        </row>
        <row r="46">
          <cell r="BT46">
            <v>286.5</v>
          </cell>
          <cell r="BV46">
            <v>287</v>
          </cell>
          <cell r="BW46">
            <v>7500</v>
          </cell>
          <cell r="BX46">
            <v>7500</v>
          </cell>
        </row>
        <row r="47">
          <cell r="BT47">
            <v>289.5</v>
          </cell>
          <cell r="BV47">
            <v>290</v>
          </cell>
          <cell r="BW47">
            <v>7500</v>
          </cell>
          <cell r="BX47">
            <v>7500</v>
          </cell>
        </row>
        <row r="48">
          <cell r="BT48">
            <v>295.5</v>
          </cell>
          <cell r="BV48">
            <v>296</v>
          </cell>
          <cell r="BW48">
            <v>7500</v>
          </cell>
          <cell r="BX48">
            <v>7500</v>
          </cell>
        </row>
        <row r="49">
          <cell r="BT49">
            <v>298.5</v>
          </cell>
          <cell r="BV49">
            <v>299</v>
          </cell>
          <cell r="BW49">
            <v>7500</v>
          </cell>
          <cell r="BX49">
            <v>7500</v>
          </cell>
        </row>
        <row r="50">
          <cell r="BT50">
            <v>300.5</v>
          </cell>
          <cell r="BV50">
            <v>300</v>
          </cell>
          <cell r="BW50">
            <v>7500</v>
          </cell>
          <cell r="BX50">
            <v>7500</v>
          </cell>
        </row>
        <row r="51">
          <cell r="BT51">
            <v>303.5</v>
          </cell>
          <cell r="BV51">
            <v>301</v>
          </cell>
          <cell r="BW51">
            <v>7500</v>
          </cell>
          <cell r="BX51">
            <v>7500</v>
          </cell>
        </row>
        <row r="52">
          <cell r="BT52">
            <v>305.5</v>
          </cell>
          <cell r="BV52">
            <v>302</v>
          </cell>
          <cell r="BW52">
            <v>7500</v>
          </cell>
          <cell r="BX52">
            <v>7500</v>
          </cell>
        </row>
        <row r="53">
          <cell r="BT53">
            <v>307</v>
          </cell>
          <cell r="BV53">
            <v>304</v>
          </cell>
          <cell r="BW53">
            <v>7500</v>
          </cell>
          <cell r="BX53">
            <v>7500</v>
          </cell>
        </row>
        <row r="54">
          <cell r="BT54">
            <v>327</v>
          </cell>
          <cell r="BV54">
            <v>322</v>
          </cell>
          <cell r="BW54">
            <v>7500</v>
          </cell>
          <cell r="BX54">
            <v>7500</v>
          </cell>
        </row>
        <row r="55">
          <cell r="BT55">
            <v>329</v>
          </cell>
          <cell r="BV55">
            <v>324</v>
          </cell>
          <cell r="BW55">
            <v>7500</v>
          </cell>
          <cell r="BX55">
            <v>7500</v>
          </cell>
        </row>
        <row r="56">
          <cell r="BT56">
            <v>333</v>
          </cell>
          <cell r="BV56">
            <v>329</v>
          </cell>
          <cell r="BW56">
            <v>7500</v>
          </cell>
          <cell r="BX56">
            <v>7500</v>
          </cell>
        </row>
        <row r="57">
          <cell r="BT57">
            <v>335</v>
          </cell>
          <cell r="BV57">
            <v>330</v>
          </cell>
          <cell r="BW57">
            <v>7500</v>
          </cell>
          <cell r="BX57">
            <v>7500</v>
          </cell>
        </row>
        <row r="58">
          <cell r="BT58">
            <v>336.5</v>
          </cell>
          <cell r="BV58">
            <v>331</v>
          </cell>
          <cell r="BW58">
            <v>7500</v>
          </cell>
          <cell r="BX58">
            <v>7500</v>
          </cell>
        </row>
        <row r="59">
          <cell r="BT59">
            <v>346.5</v>
          </cell>
          <cell r="BV59">
            <v>335</v>
          </cell>
          <cell r="BW59">
            <v>7500</v>
          </cell>
          <cell r="BX59">
            <v>7500</v>
          </cell>
        </row>
        <row r="60">
          <cell r="BT60">
            <v>348.5</v>
          </cell>
          <cell r="BV60">
            <v>341</v>
          </cell>
          <cell r="BW60">
            <v>7500</v>
          </cell>
          <cell r="BX60">
            <v>7500</v>
          </cell>
        </row>
        <row r="61">
          <cell r="BT61">
            <v>350.5</v>
          </cell>
          <cell r="BV61">
            <v>348</v>
          </cell>
          <cell r="BW61">
            <v>7500</v>
          </cell>
          <cell r="BX61">
            <v>7500</v>
          </cell>
        </row>
        <row r="62">
          <cell r="BT62">
            <v>355.5</v>
          </cell>
          <cell r="BV62">
            <v>355</v>
          </cell>
          <cell r="BW62">
            <v>7500</v>
          </cell>
          <cell r="BX62">
            <v>7500</v>
          </cell>
        </row>
        <row r="63">
          <cell r="BT63">
            <v>357.5</v>
          </cell>
          <cell r="BV63">
            <v>361</v>
          </cell>
          <cell r="BW63">
            <v>7500</v>
          </cell>
          <cell r="BX63">
            <v>7500</v>
          </cell>
        </row>
        <row r="64">
          <cell r="BT64">
            <v>365</v>
          </cell>
          <cell r="BV64">
            <v>367</v>
          </cell>
          <cell r="BW64">
            <v>7500</v>
          </cell>
          <cell r="BX64">
            <v>7500</v>
          </cell>
        </row>
        <row r="65">
          <cell r="BT65">
            <v>371</v>
          </cell>
          <cell r="BV65">
            <v>374</v>
          </cell>
          <cell r="BW65">
            <v>7500</v>
          </cell>
          <cell r="BX65">
            <v>7500</v>
          </cell>
        </row>
        <row r="66">
          <cell r="BT66">
            <v>376</v>
          </cell>
          <cell r="BV66">
            <v>380</v>
          </cell>
          <cell r="BW66">
            <v>7500</v>
          </cell>
          <cell r="BX66">
            <v>7500</v>
          </cell>
        </row>
        <row r="67">
          <cell r="BT67">
            <v>392</v>
          </cell>
          <cell r="BV67">
            <v>386</v>
          </cell>
          <cell r="BW67">
            <v>7500</v>
          </cell>
          <cell r="BX67">
            <v>7500</v>
          </cell>
        </row>
        <row r="68">
          <cell r="BT68">
            <v>395</v>
          </cell>
          <cell r="BV68">
            <v>392</v>
          </cell>
          <cell r="BW68">
            <v>7500</v>
          </cell>
          <cell r="BX68">
            <v>7500</v>
          </cell>
        </row>
        <row r="69">
          <cell r="BT69">
            <v>401</v>
          </cell>
          <cell r="BV69">
            <v>398</v>
          </cell>
          <cell r="BW69">
            <v>7500</v>
          </cell>
          <cell r="BX69">
            <v>7500</v>
          </cell>
        </row>
        <row r="70">
          <cell r="BT70">
            <v>403.5</v>
          </cell>
          <cell r="BV70">
            <v>404</v>
          </cell>
          <cell r="BW70">
            <v>7500</v>
          </cell>
          <cell r="BX70">
            <v>7500</v>
          </cell>
        </row>
        <row r="71">
          <cell r="BT71">
            <v>405.5</v>
          </cell>
          <cell r="BV71">
            <v>409</v>
          </cell>
          <cell r="BW71">
            <v>7500</v>
          </cell>
          <cell r="BX71">
            <v>7500</v>
          </cell>
        </row>
        <row r="72">
          <cell r="BT72">
            <v>406.5</v>
          </cell>
          <cell r="BV72">
            <v>415</v>
          </cell>
          <cell r="BW72">
            <v>7500</v>
          </cell>
          <cell r="BX72">
            <v>7500</v>
          </cell>
        </row>
        <row r="73">
          <cell r="BT73">
            <v>409.5</v>
          </cell>
          <cell r="BV73">
            <v>421</v>
          </cell>
          <cell r="BW73">
            <v>7500</v>
          </cell>
          <cell r="BX73">
            <v>7500</v>
          </cell>
        </row>
        <row r="74">
          <cell r="BT74">
            <v>414</v>
          </cell>
          <cell r="BV74">
            <v>427</v>
          </cell>
          <cell r="BW74">
            <v>7500</v>
          </cell>
          <cell r="BX74">
            <v>7500</v>
          </cell>
        </row>
        <row r="75">
          <cell r="BT75">
            <v>488</v>
          </cell>
          <cell r="BV75">
            <v>501</v>
          </cell>
          <cell r="BW75">
            <v>7500</v>
          </cell>
          <cell r="BX75">
            <v>11121</v>
          </cell>
        </row>
        <row r="76">
          <cell r="BT76">
            <v>494</v>
          </cell>
          <cell r="BV76">
            <v>507</v>
          </cell>
          <cell r="BW76">
            <v>11121</v>
          </cell>
          <cell r="BX76">
            <v>11121</v>
          </cell>
        </row>
        <row r="77">
          <cell r="BT77">
            <v>518</v>
          </cell>
          <cell r="BV77">
            <v>531</v>
          </cell>
          <cell r="BW77">
            <v>11121</v>
          </cell>
          <cell r="BX77">
            <v>11121</v>
          </cell>
        </row>
        <row r="78">
          <cell r="BT78">
            <v>589</v>
          </cell>
          <cell r="BV78">
            <v>608</v>
          </cell>
          <cell r="BW78">
            <v>11121</v>
          </cell>
          <cell r="BX78">
            <v>11496</v>
          </cell>
        </row>
        <row r="79">
          <cell r="BT79">
            <v>592</v>
          </cell>
          <cell r="BV79">
            <v>614</v>
          </cell>
          <cell r="BW79">
            <v>11496</v>
          </cell>
          <cell r="BX79">
            <v>11496</v>
          </cell>
        </row>
        <row r="80">
          <cell r="BT80">
            <v>601</v>
          </cell>
          <cell r="BV80">
            <v>620</v>
          </cell>
          <cell r="BW80">
            <v>11496</v>
          </cell>
          <cell r="BX80">
            <v>11496</v>
          </cell>
        </row>
        <row r="81">
          <cell r="BT81">
            <v>605</v>
          </cell>
          <cell r="BV81">
            <v>626</v>
          </cell>
          <cell r="BW81">
            <v>11496</v>
          </cell>
          <cell r="BX81">
            <v>11496</v>
          </cell>
        </row>
        <row r="82">
          <cell r="BT82">
            <v>614</v>
          </cell>
          <cell r="BV82">
            <v>632</v>
          </cell>
          <cell r="BW82">
            <v>11496</v>
          </cell>
          <cell r="BX82">
            <v>11496</v>
          </cell>
        </row>
        <row r="83">
          <cell r="BT83">
            <v>617</v>
          </cell>
          <cell r="BV83">
            <v>638</v>
          </cell>
          <cell r="BW83">
            <v>11496</v>
          </cell>
          <cell r="BX83">
            <v>11496</v>
          </cell>
        </row>
        <row r="84">
          <cell r="BT84">
            <v>619</v>
          </cell>
          <cell r="BV84">
            <v>644</v>
          </cell>
          <cell r="BW84">
            <v>11496</v>
          </cell>
          <cell r="BX84">
            <v>11496</v>
          </cell>
        </row>
        <row r="85">
          <cell r="BT85">
            <v>622</v>
          </cell>
          <cell r="BV85">
            <v>650</v>
          </cell>
          <cell r="BW85">
            <v>11496</v>
          </cell>
          <cell r="BX85">
            <v>11496</v>
          </cell>
        </row>
        <row r="86">
          <cell r="BT86">
            <v>658</v>
          </cell>
          <cell r="BV86">
            <v>686</v>
          </cell>
          <cell r="BW86">
            <v>11496</v>
          </cell>
          <cell r="BX86">
            <v>11496</v>
          </cell>
        </row>
        <row r="87">
          <cell r="BT87">
            <v>662.5</v>
          </cell>
          <cell r="BV87">
            <v>691</v>
          </cell>
          <cell r="BW87">
            <v>11496</v>
          </cell>
          <cell r="BX87">
            <v>11496</v>
          </cell>
        </row>
        <row r="88">
          <cell r="BT88">
            <v>668.5</v>
          </cell>
          <cell r="BV88">
            <v>698</v>
          </cell>
          <cell r="BW88">
            <v>11496</v>
          </cell>
          <cell r="BX88">
            <v>11496</v>
          </cell>
        </row>
        <row r="89">
          <cell r="BT89">
            <v>672</v>
          </cell>
          <cell r="BV89">
            <v>703</v>
          </cell>
          <cell r="BW89">
            <v>11496</v>
          </cell>
          <cell r="BX89">
            <v>11496</v>
          </cell>
        </row>
        <row r="90">
          <cell r="BT90">
            <v>690</v>
          </cell>
          <cell r="BV90">
            <v>725</v>
          </cell>
          <cell r="BW90">
            <v>11496</v>
          </cell>
          <cell r="BX90">
            <v>11496</v>
          </cell>
        </row>
        <row r="91">
          <cell r="BT91">
            <v>708</v>
          </cell>
          <cell r="BV91">
            <v>742</v>
          </cell>
          <cell r="BW91">
            <v>11496</v>
          </cell>
          <cell r="BX91">
            <v>11496</v>
          </cell>
        </row>
        <row r="92">
          <cell r="BT92">
            <v>712</v>
          </cell>
          <cell r="BV92">
            <v>748</v>
          </cell>
          <cell r="BW92">
            <v>11496</v>
          </cell>
          <cell r="BX92">
            <v>11496</v>
          </cell>
        </row>
        <row r="93">
          <cell r="BT93">
            <v>856</v>
          </cell>
          <cell r="BV93">
            <v>847</v>
          </cell>
          <cell r="BW93">
            <v>11496</v>
          </cell>
          <cell r="BX93">
            <v>11496</v>
          </cell>
        </row>
        <row r="94">
          <cell r="BT94">
            <v>856</v>
          </cell>
          <cell r="BV94">
            <v>853</v>
          </cell>
          <cell r="BW94">
            <v>11496</v>
          </cell>
          <cell r="BX94">
            <v>11496</v>
          </cell>
        </row>
        <row r="95">
          <cell r="BT95">
            <v>856</v>
          </cell>
          <cell r="BV95">
            <v>859</v>
          </cell>
          <cell r="BW95">
            <v>11496</v>
          </cell>
          <cell r="BX95">
            <v>11496</v>
          </cell>
        </row>
        <row r="96">
          <cell r="BT96">
            <v>856</v>
          </cell>
          <cell r="BV96">
            <v>865</v>
          </cell>
          <cell r="BW96">
            <v>11496</v>
          </cell>
          <cell r="BX96">
            <v>11496</v>
          </cell>
        </row>
        <row r="97">
          <cell r="BT97">
            <v>856</v>
          </cell>
          <cell r="BV97">
            <v>871</v>
          </cell>
          <cell r="BW97">
            <v>11496</v>
          </cell>
          <cell r="BX97">
            <v>11496</v>
          </cell>
        </row>
        <row r="98">
          <cell r="BT98">
            <v>856</v>
          </cell>
          <cell r="BV98">
            <v>877</v>
          </cell>
          <cell r="BW98">
            <v>11496</v>
          </cell>
          <cell r="BX98">
            <v>11496</v>
          </cell>
        </row>
        <row r="99">
          <cell r="BT99">
            <v>856</v>
          </cell>
          <cell r="BV99">
            <v>883</v>
          </cell>
          <cell r="BW99">
            <v>11496</v>
          </cell>
          <cell r="BX99">
            <v>11496</v>
          </cell>
        </row>
        <row r="100">
          <cell r="BT100">
            <v>856</v>
          </cell>
          <cell r="BV100">
            <v>889</v>
          </cell>
          <cell r="BW100">
            <v>11496</v>
          </cell>
          <cell r="BX100">
            <v>11496</v>
          </cell>
        </row>
        <row r="101">
          <cell r="BT101">
            <v>856</v>
          </cell>
          <cell r="BV101">
            <v>895</v>
          </cell>
          <cell r="BW101">
            <v>11496</v>
          </cell>
          <cell r="BX101">
            <v>11496</v>
          </cell>
        </row>
        <row r="102">
          <cell r="BT102">
            <v>856</v>
          </cell>
          <cell r="BV102">
            <v>901</v>
          </cell>
          <cell r="BW102">
            <v>11496</v>
          </cell>
          <cell r="BX102">
            <v>11496</v>
          </cell>
        </row>
        <row r="103">
          <cell r="BT103">
            <v>856</v>
          </cell>
          <cell r="BV103">
            <v>907</v>
          </cell>
          <cell r="BW103">
            <v>11496</v>
          </cell>
          <cell r="BX103">
            <v>11496</v>
          </cell>
        </row>
        <row r="104">
          <cell r="BT104">
            <v>856</v>
          </cell>
          <cell r="BV104">
            <v>913</v>
          </cell>
          <cell r="BW104">
            <v>11496</v>
          </cell>
          <cell r="BX104">
            <v>11496</v>
          </cell>
        </row>
        <row r="105">
          <cell r="BT105">
            <v>856</v>
          </cell>
          <cell r="BV105">
            <v>920</v>
          </cell>
          <cell r="BX105">
            <v>11496</v>
          </cell>
        </row>
        <row r="106">
          <cell r="BT106">
            <v>856</v>
          </cell>
          <cell r="BV106">
            <v>920</v>
          </cell>
          <cell r="BX106">
            <v>11496</v>
          </cell>
        </row>
        <row r="107">
          <cell r="BT107">
            <v>856</v>
          </cell>
          <cell r="BV107">
            <v>920</v>
          </cell>
          <cell r="BX107">
            <v>11496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1.xml"/><Relationship Id="rId21" Type="http://schemas.openxmlformats.org/officeDocument/2006/relationships/control" Target="../activeX/activeX16.xml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2.xml"/><Relationship Id="rId63" Type="http://schemas.openxmlformats.org/officeDocument/2006/relationships/control" Target="../activeX/activeX58.xml"/><Relationship Id="rId68" Type="http://schemas.openxmlformats.org/officeDocument/2006/relationships/control" Target="../activeX/activeX63.xml"/><Relationship Id="rId84" Type="http://schemas.openxmlformats.org/officeDocument/2006/relationships/control" Target="../activeX/activeX79.xml"/><Relationship Id="rId89" Type="http://schemas.openxmlformats.org/officeDocument/2006/relationships/control" Target="../activeX/activeX84.xml"/><Relationship Id="rId16" Type="http://schemas.openxmlformats.org/officeDocument/2006/relationships/control" Target="../activeX/activeX11.xml"/><Relationship Id="rId107" Type="http://schemas.openxmlformats.org/officeDocument/2006/relationships/comments" Target="../comments1.xml"/><Relationship Id="rId11" Type="http://schemas.openxmlformats.org/officeDocument/2006/relationships/control" Target="../activeX/activeX6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53" Type="http://schemas.openxmlformats.org/officeDocument/2006/relationships/control" Target="../activeX/activeX48.xml"/><Relationship Id="rId58" Type="http://schemas.openxmlformats.org/officeDocument/2006/relationships/control" Target="../activeX/activeX53.xml"/><Relationship Id="rId74" Type="http://schemas.openxmlformats.org/officeDocument/2006/relationships/control" Target="../activeX/activeX69.xml"/><Relationship Id="rId79" Type="http://schemas.openxmlformats.org/officeDocument/2006/relationships/control" Target="../activeX/activeX74.xml"/><Relationship Id="rId102" Type="http://schemas.openxmlformats.org/officeDocument/2006/relationships/control" Target="../activeX/activeX97.xml"/><Relationship Id="rId5" Type="http://schemas.openxmlformats.org/officeDocument/2006/relationships/image" Target="../media/image1.emf"/><Relationship Id="rId90" Type="http://schemas.openxmlformats.org/officeDocument/2006/relationships/control" Target="../activeX/activeX85.xml"/><Relationship Id="rId95" Type="http://schemas.openxmlformats.org/officeDocument/2006/relationships/control" Target="../activeX/activeX90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43" Type="http://schemas.openxmlformats.org/officeDocument/2006/relationships/control" Target="../activeX/activeX38.xml"/><Relationship Id="rId48" Type="http://schemas.openxmlformats.org/officeDocument/2006/relationships/control" Target="../activeX/activeX43.xml"/><Relationship Id="rId64" Type="http://schemas.openxmlformats.org/officeDocument/2006/relationships/control" Target="../activeX/activeX59.xml"/><Relationship Id="rId69" Type="http://schemas.openxmlformats.org/officeDocument/2006/relationships/control" Target="../activeX/activeX64.xml"/><Relationship Id="rId80" Type="http://schemas.openxmlformats.org/officeDocument/2006/relationships/control" Target="../activeX/activeX75.xml"/><Relationship Id="rId85" Type="http://schemas.openxmlformats.org/officeDocument/2006/relationships/control" Target="../activeX/activeX80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59" Type="http://schemas.openxmlformats.org/officeDocument/2006/relationships/control" Target="../activeX/activeX54.xml"/><Relationship Id="rId103" Type="http://schemas.openxmlformats.org/officeDocument/2006/relationships/control" Target="../activeX/activeX98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6.xml"/><Relationship Id="rId54" Type="http://schemas.openxmlformats.org/officeDocument/2006/relationships/control" Target="../activeX/activeX49.xml"/><Relationship Id="rId62" Type="http://schemas.openxmlformats.org/officeDocument/2006/relationships/control" Target="../activeX/activeX57.xml"/><Relationship Id="rId70" Type="http://schemas.openxmlformats.org/officeDocument/2006/relationships/control" Target="../activeX/activeX65.xml"/><Relationship Id="rId75" Type="http://schemas.openxmlformats.org/officeDocument/2006/relationships/control" Target="../activeX/activeX70.xml"/><Relationship Id="rId83" Type="http://schemas.openxmlformats.org/officeDocument/2006/relationships/control" Target="../activeX/activeX78.xml"/><Relationship Id="rId88" Type="http://schemas.openxmlformats.org/officeDocument/2006/relationships/control" Target="../activeX/activeX83.xml"/><Relationship Id="rId91" Type="http://schemas.openxmlformats.org/officeDocument/2006/relationships/control" Target="../activeX/activeX86.xml"/><Relationship Id="rId96" Type="http://schemas.openxmlformats.org/officeDocument/2006/relationships/control" Target="../activeX/activeX9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49" Type="http://schemas.openxmlformats.org/officeDocument/2006/relationships/control" Target="../activeX/activeX44.xml"/><Relationship Id="rId57" Type="http://schemas.openxmlformats.org/officeDocument/2006/relationships/control" Target="../activeX/activeX52.xml"/><Relationship Id="rId106" Type="http://schemas.openxmlformats.org/officeDocument/2006/relationships/control" Target="../activeX/activeX101.xml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9.xml"/><Relationship Id="rId52" Type="http://schemas.openxmlformats.org/officeDocument/2006/relationships/control" Target="../activeX/activeX47.xml"/><Relationship Id="rId60" Type="http://schemas.openxmlformats.org/officeDocument/2006/relationships/control" Target="../activeX/activeX55.xml"/><Relationship Id="rId65" Type="http://schemas.openxmlformats.org/officeDocument/2006/relationships/control" Target="../activeX/activeX60.xml"/><Relationship Id="rId73" Type="http://schemas.openxmlformats.org/officeDocument/2006/relationships/control" Target="../activeX/activeX68.xml"/><Relationship Id="rId78" Type="http://schemas.openxmlformats.org/officeDocument/2006/relationships/control" Target="../activeX/activeX73.xml"/><Relationship Id="rId81" Type="http://schemas.openxmlformats.org/officeDocument/2006/relationships/control" Target="../activeX/activeX76.xml"/><Relationship Id="rId86" Type="http://schemas.openxmlformats.org/officeDocument/2006/relationships/control" Target="../activeX/activeX81.xml"/><Relationship Id="rId94" Type="http://schemas.openxmlformats.org/officeDocument/2006/relationships/control" Target="../activeX/activeX89.xml"/><Relationship Id="rId99" Type="http://schemas.openxmlformats.org/officeDocument/2006/relationships/control" Target="../activeX/activeX94.xml"/><Relationship Id="rId101" Type="http://schemas.openxmlformats.org/officeDocument/2006/relationships/control" Target="../activeX/activeX9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9" Type="http://schemas.openxmlformats.org/officeDocument/2006/relationships/control" Target="../activeX/activeX34.xml"/><Relationship Id="rId34" Type="http://schemas.openxmlformats.org/officeDocument/2006/relationships/control" Target="../activeX/activeX29.xml"/><Relationship Id="rId50" Type="http://schemas.openxmlformats.org/officeDocument/2006/relationships/control" Target="../activeX/activeX45.xml"/><Relationship Id="rId55" Type="http://schemas.openxmlformats.org/officeDocument/2006/relationships/control" Target="../activeX/activeX50.xml"/><Relationship Id="rId76" Type="http://schemas.openxmlformats.org/officeDocument/2006/relationships/control" Target="../activeX/activeX71.xml"/><Relationship Id="rId97" Type="http://schemas.openxmlformats.org/officeDocument/2006/relationships/control" Target="../activeX/activeX92.xml"/><Relationship Id="rId104" Type="http://schemas.openxmlformats.org/officeDocument/2006/relationships/control" Target="../activeX/activeX99.xml"/><Relationship Id="rId7" Type="http://schemas.openxmlformats.org/officeDocument/2006/relationships/image" Target="../media/image2.emf"/><Relationship Id="rId71" Type="http://schemas.openxmlformats.org/officeDocument/2006/relationships/control" Target="../activeX/activeX66.xml"/><Relationship Id="rId92" Type="http://schemas.openxmlformats.org/officeDocument/2006/relationships/control" Target="../activeX/activeX87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4.xml"/><Relationship Id="rId24" Type="http://schemas.openxmlformats.org/officeDocument/2006/relationships/control" Target="../activeX/activeX19.xml"/><Relationship Id="rId40" Type="http://schemas.openxmlformats.org/officeDocument/2006/relationships/control" Target="../activeX/activeX35.xml"/><Relationship Id="rId45" Type="http://schemas.openxmlformats.org/officeDocument/2006/relationships/control" Target="../activeX/activeX40.xml"/><Relationship Id="rId66" Type="http://schemas.openxmlformats.org/officeDocument/2006/relationships/control" Target="../activeX/activeX61.xml"/><Relationship Id="rId87" Type="http://schemas.openxmlformats.org/officeDocument/2006/relationships/control" Target="../activeX/activeX82.xml"/><Relationship Id="rId61" Type="http://schemas.openxmlformats.org/officeDocument/2006/relationships/control" Target="../activeX/activeX56.xml"/><Relationship Id="rId82" Type="http://schemas.openxmlformats.org/officeDocument/2006/relationships/control" Target="../activeX/activeX77.xml"/><Relationship Id="rId19" Type="http://schemas.openxmlformats.org/officeDocument/2006/relationships/control" Target="../activeX/activeX14.xml"/><Relationship Id="rId14" Type="http://schemas.openxmlformats.org/officeDocument/2006/relationships/control" Target="../activeX/activeX9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56" Type="http://schemas.openxmlformats.org/officeDocument/2006/relationships/control" Target="../activeX/activeX51.xml"/><Relationship Id="rId77" Type="http://schemas.openxmlformats.org/officeDocument/2006/relationships/control" Target="../activeX/activeX72.xml"/><Relationship Id="rId100" Type="http://schemas.openxmlformats.org/officeDocument/2006/relationships/control" Target="../activeX/activeX95.xml"/><Relationship Id="rId105" Type="http://schemas.openxmlformats.org/officeDocument/2006/relationships/control" Target="../activeX/activeX100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6.xml"/><Relationship Id="rId72" Type="http://schemas.openxmlformats.org/officeDocument/2006/relationships/control" Target="../activeX/activeX67.xml"/><Relationship Id="rId93" Type="http://schemas.openxmlformats.org/officeDocument/2006/relationships/control" Target="../activeX/activeX88.xml"/><Relationship Id="rId98" Type="http://schemas.openxmlformats.org/officeDocument/2006/relationships/control" Target="../activeX/activeX93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20.xml"/><Relationship Id="rId46" Type="http://schemas.openxmlformats.org/officeDocument/2006/relationships/control" Target="../activeX/activeX41.xml"/><Relationship Id="rId67" Type="http://schemas.openxmlformats.org/officeDocument/2006/relationships/control" Target="../activeX/activeX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B8E5-0489-4C76-8F6B-93A7332B20FF}">
  <sheetPr codeName="Sheet1"/>
  <dimension ref="A1:CH457"/>
  <sheetViews>
    <sheetView tabSelected="1" zoomScale="90" zoomScaleNormal="90" workbookViewId="0">
      <selection activeCell="S54" sqref="S54"/>
    </sheetView>
  </sheetViews>
  <sheetFormatPr defaultRowHeight="15" x14ac:dyDescent="0.25"/>
  <cols>
    <col min="1" max="1" width="24.140625" customWidth="1"/>
    <col min="2" max="2" width="3" customWidth="1"/>
    <col min="3" max="3" width="3.140625" customWidth="1"/>
    <col min="4" max="4" width="25.140625" customWidth="1"/>
    <col min="5" max="5" width="3.140625" customWidth="1"/>
    <col min="6" max="6" width="3.5703125" customWidth="1"/>
    <col min="7" max="7" width="27.140625" customWidth="1"/>
    <col min="8" max="8" width="4" customWidth="1"/>
    <col min="9" max="9" width="3.5703125" customWidth="1"/>
    <col min="10" max="10" width="26.28515625" customWidth="1"/>
    <col min="11" max="11" width="3.5703125" customWidth="1"/>
    <col min="12" max="12" width="3.42578125" customWidth="1"/>
    <col min="13" max="13" width="24.85546875" customWidth="1"/>
    <col min="14" max="14" width="3.5703125" customWidth="1"/>
    <col min="15" max="15" width="3.7109375" customWidth="1"/>
    <col min="16" max="16" width="25" customWidth="1"/>
    <col min="17" max="18" width="3.7109375" customWidth="1"/>
    <col min="19" max="19" width="25" customWidth="1"/>
    <col min="20" max="20" width="3.28515625" customWidth="1"/>
    <col min="21" max="21" width="3.5703125" customWidth="1"/>
    <col min="22" max="23" width="3.7109375" customWidth="1"/>
    <col min="25" max="25" width="10.42578125" customWidth="1"/>
    <col min="26" max="26" width="4.42578125" style="28" customWidth="1"/>
    <col min="27" max="27" width="5.140625" style="72" customWidth="1"/>
    <col min="28" max="28" width="6.42578125" customWidth="1"/>
    <col min="29" max="30" width="7" customWidth="1"/>
    <col min="31" max="31" width="5.42578125" hidden="1" customWidth="1"/>
    <col min="32" max="32" width="10.140625" style="82" hidden="1" customWidth="1"/>
    <col min="33" max="33" width="6" style="82" hidden="1" customWidth="1"/>
    <col min="34" max="34" width="10" hidden="1" customWidth="1"/>
    <col min="35" max="35" width="5.5703125" hidden="1" customWidth="1"/>
    <col min="36" max="36" width="0" hidden="1" customWidth="1"/>
    <col min="37" max="37" width="4.85546875" hidden="1" customWidth="1"/>
    <col min="38" max="43" width="0" hidden="1" customWidth="1"/>
    <col min="44" max="44" width="10" hidden="1" customWidth="1"/>
    <col min="45" max="49" width="0" hidden="1" customWidth="1"/>
    <col min="50" max="50" width="10.140625" hidden="1" customWidth="1"/>
    <col min="51" max="51" width="0" hidden="1" customWidth="1"/>
    <col min="52" max="52" width="8.140625" hidden="1" customWidth="1"/>
    <col min="53" max="53" width="8.28515625" hidden="1" customWidth="1"/>
    <col min="54" max="54" width="8.42578125" hidden="1" customWidth="1"/>
    <col min="55" max="55" width="7" hidden="1" customWidth="1"/>
    <col min="56" max="56" width="6.140625" hidden="1" customWidth="1"/>
    <col min="57" max="57" width="4.140625" hidden="1" customWidth="1"/>
    <col min="58" max="58" width="3.85546875" hidden="1" customWidth="1"/>
    <col min="59" max="59" width="4.140625" hidden="1" customWidth="1"/>
    <col min="60" max="60" width="0" hidden="1" customWidth="1"/>
    <col min="61" max="61" width="4.28515625" hidden="1" customWidth="1"/>
    <col min="62" max="70" width="0" hidden="1" customWidth="1"/>
    <col min="71" max="72" width="7.42578125" customWidth="1"/>
    <col min="73" max="74" width="7.5703125" customWidth="1"/>
  </cols>
  <sheetData>
    <row r="1" spans="1:86" s="28" customFormat="1" ht="24" customHeight="1" x14ac:dyDescent="0.2">
      <c r="A1" s="25"/>
      <c r="B1" s="26"/>
      <c r="C1" s="26"/>
      <c r="D1" s="25"/>
      <c r="E1" s="26"/>
      <c r="F1" s="26"/>
      <c r="G1" s="25"/>
      <c r="H1" s="26"/>
      <c r="I1" s="26"/>
      <c r="J1" s="25"/>
      <c r="K1" s="26"/>
      <c r="L1" s="26"/>
      <c r="M1" s="25"/>
      <c r="N1" s="26"/>
      <c r="O1" s="26"/>
      <c r="P1" s="25"/>
      <c r="Q1" s="26"/>
      <c r="R1" s="26"/>
      <c r="S1" s="25"/>
      <c r="T1" s="26"/>
      <c r="U1" s="26"/>
      <c r="V1" s="26"/>
      <c r="W1" s="26"/>
      <c r="X1" s="27"/>
      <c r="Z1" s="29"/>
      <c r="AA1" s="30" t="str">
        <f>SUBSTITUTE(X1,"XXX","AQ")</f>
        <v/>
      </c>
      <c r="AD1" s="27"/>
      <c r="AE1" s="27"/>
      <c r="AF1" s="31"/>
      <c r="AG1" s="31"/>
      <c r="AH1" s="27"/>
      <c r="AI1" s="27"/>
      <c r="AJ1" s="27"/>
      <c r="AK1" s="27"/>
      <c r="AL1" s="32"/>
      <c r="AM1" s="32"/>
      <c r="AN1" s="32"/>
      <c r="AO1" s="32"/>
      <c r="AP1" s="32" t="s">
        <v>66</v>
      </c>
      <c r="AQ1" s="32" t="str">
        <f>SUBSTITUTE(AP1,"X","V")</f>
        <v>IF(AV5&lt;24,0,IF(V5=G$24,AU5-F$24,IF(V5=G$25,AU5-F$25,IF(V5=G$26,AU5-F$26,IF(V5=G$27,AU5-F$27,IF(V5=G$28,AU5-F$28,IF(V5=G$29,AU5-F$29,IF(V5=G$30,AU5-F$30,IF(V5=G$31,AU5-F$31,IF(V5=G$32,AU5-F$32,IF(V5=G$33,AU5-F$33,IF(V5=G$34,AU5-F$34,IF(V5=G$35,AU5-F$35,IF(V5=G$36,AU5-F$36,IF(V5=G$37,AU5-F$37,IF(V5=G$38,AU5-F$38,AU5))))))))))))))))</v>
      </c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3"/>
      <c r="BF1" s="33"/>
      <c r="BG1" s="33"/>
      <c r="BO1" s="33"/>
      <c r="BP1" s="33"/>
      <c r="BQ1" s="33"/>
      <c r="BR1" s="33"/>
      <c r="BY1" s="33"/>
      <c r="BZ1" s="106" t="s">
        <v>67</v>
      </c>
      <c r="CA1" s="106"/>
      <c r="CB1" s="106"/>
      <c r="CC1" s="106"/>
      <c r="CD1" s="106"/>
      <c r="CE1" s="106"/>
      <c r="CF1" s="106"/>
      <c r="CG1" s="33"/>
      <c r="CH1" s="33"/>
    </row>
    <row r="2" spans="1:86" s="28" customFormat="1" ht="21" customHeight="1" thickBot="1" x14ac:dyDescent="0.25">
      <c r="A2" s="25"/>
      <c r="B2" s="26"/>
      <c r="C2" s="26"/>
      <c r="D2" s="25"/>
      <c r="E2" s="26"/>
      <c r="F2" s="25"/>
      <c r="G2" s="25"/>
      <c r="H2" s="25"/>
      <c r="I2" s="26"/>
      <c r="J2" s="25"/>
      <c r="K2" s="26"/>
      <c r="L2" s="26"/>
      <c r="M2" s="25"/>
      <c r="N2" s="25"/>
      <c r="O2" s="26"/>
      <c r="P2" s="34"/>
      <c r="Q2" s="25"/>
      <c r="R2" s="26"/>
      <c r="T2" s="25"/>
      <c r="U2" s="26"/>
      <c r="V2" s="107"/>
      <c r="W2" s="107"/>
      <c r="X2" s="107"/>
      <c r="Y2" s="107"/>
      <c r="Z2" s="29"/>
      <c r="AA2" s="107"/>
      <c r="AB2" s="107"/>
      <c r="AE2" s="108" t="s">
        <v>68</v>
      </c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3"/>
      <c r="BF2" s="33"/>
      <c r="BG2" s="33"/>
      <c r="BH2" s="36"/>
      <c r="BK2" s="33"/>
      <c r="BL2" s="33"/>
      <c r="BM2" s="33"/>
      <c r="BN2" s="33"/>
      <c r="BO2" s="33"/>
      <c r="BP2" s="33"/>
      <c r="BQ2" s="33"/>
      <c r="BR2" s="33"/>
      <c r="BS2" s="109" t="s">
        <v>69</v>
      </c>
      <c r="BT2" s="109"/>
      <c r="BU2" s="110" t="s">
        <v>70</v>
      </c>
      <c r="BV2" s="110"/>
      <c r="BW2" s="111" t="s">
        <v>71</v>
      </c>
      <c r="BX2" s="111"/>
      <c r="BY2" s="33"/>
      <c r="BZ2" s="33"/>
      <c r="CA2" s="33"/>
      <c r="CB2" s="33"/>
      <c r="CC2" s="33"/>
      <c r="CD2" s="33"/>
      <c r="CE2" s="33"/>
      <c r="CF2" s="33"/>
      <c r="CG2" s="33"/>
      <c r="CH2" s="33"/>
    </row>
    <row r="3" spans="1:86" ht="35.25" customHeight="1" thickBot="1" x14ac:dyDescent="0.3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  <c r="Z3" s="37"/>
      <c r="AA3" s="112" t="s">
        <v>72</v>
      </c>
      <c r="AB3" s="113"/>
      <c r="AC3" s="112" t="s">
        <v>73</v>
      </c>
      <c r="AD3" s="113"/>
      <c r="AE3" s="102" t="s">
        <v>74</v>
      </c>
      <c r="AF3" s="103"/>
      <c r="AG3" s="102" t="s">
        <v>75</v>
      </c>
      <c r="AH3" s="103"/>
      <c r="AI3" s="101" t="s">
        <v>76</v>
      </c>
      <c r="AJ3" s="101"/>
      <c r="AK3" s="101" t="s">
        <v>77</v>
      </c>
      <c r="AL3" s="101"/>
      <c r="AM3" s="101" t="s">
        <v>78</v>
      </c>
      <c r="AN3" s="101"/>
      <c r="AO3" s="101" t="s">
        <v>79</v>
      </c>
      <c r="AP3" s="101"/>
      <c r="AQ3" s="101" t="s">
        <v>80</v>
      </c>
      <c r="AR3" s="101"/>
      <c r="AS3" s="101" t="s">
        <v>81</v>
      </c>
      <c r="AT3" s="101"/>
      <c r="AU3" s="101" t="s">
        <v>82</v>
      </c>
      <c r="AV3" s="101"/>
      <c r="AW3" s="101" t="s">
        <v>83</v>
      </c>
      <c r="AX3" s="101"/>
      <c r="AY3" s="89" t="s">
        <v>84</v>
      </c>
      <c r="AZ3" s="90"/>
      <c r="BA3" s="89" t="s">
        <v>85</v>
      </c>
      <c r="BB3" s="90"/>
      <c r="BC3" s="89" t="s">
        <v>86</v>
      </c>
      <c r="BD3" s="90"/>
      <c r="BE3" s="38"/>
      <c r="BF3" s="38"/>
      <c r="BG3" s="38"/>
      <c r="BH3" s="36"/>
      <c r="BS3" s="39" t="s">
        <v>87</v>
      </c>
      <c r="BT3" s="40" t="s">
        <v>88</v>
      </c>
      <c r="BU3" s="41" t="s">
        <v>87</v>
      </c>
      <c r="BV3" s="42" t="s">
        <v>88</v>
      </c>
      <c r="BW3" s="43" t="s">
        <v>89</v>
      </c>
      <c r="BX3" s="44" t="s">
        <v>90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</row>
    <row r="4" spans="1:86" ht="23.25" customHeight="1" thickBot="1" x14ac:dyDescent="0.3">
      <c r="A4" s="120">
        <v>43565</v>
      </c>
      <c r="B4" s="121"/>
      <c r="C4" s="122"/>
      <c r="D4" s="114">
        <f>A4+1</f>
        <v>43566</v>
      </c>
      <c r="E4" s="115"/>
      <c r="F4" s="116"/>
      <c r="G4" s="114">
        <f>D4+1</f>
        <v>43567</v>
      </c>
      <c r="H4" s="115"/>
      <c r="I4" s="116"/>
      <c r="J4" s="114">
        <f>G4+1</f>
        <v>43568</v>
      </c>
      <c r="K4" s="115"/>
      <c r="L4" s="116"/>
      <c r="M4" s="114">
        <f>J4+1</f>
        <v>43569</v>
      </c>
      <c r="N4" s="115"/>
      <c r="O4" s="116"/>
      <c r="P4" s="114">
        <f>M4+1</f>
        <v>43570</v>
      </c>
      <c r="Q4" s="115"/>
      <c r="R4" s="116"/>
      <c r="S4" s="114">
        <f>P4+1</f>
        <v>43571</v>
      </c>
      <c r="T4" s="115"/>
      <c r="U4" s="116"/>
      <c r="V4" s="123" t="s">
        <v>1</v>
      </c>
      <c r="W4" s="124"/>
      <c r="X4" s="124"/>
      <c r="Y4" s="125"/>
      <c r="Z4" s="37"/>
      <c r="AA4" s="91" t="s">
        <v>91</v>
      </c>
      <c r="AB4" s="92"/>
      <c r="AC4" s="93"/>
      <c r="AD4" s="45" t="s">
        <v>92</v>
      </c>
      <c r="AE4" s="46" t="s">
        <v>93</v>
      </c>
      <c r="AF4" s="46" t="s">
        <v>94</v>
      </c>
      <c r="AG4" s="46" t="s">
        <v>93</v>
      </c>
      <c r="AH4" s="46" t="s">
        <v>94</v>
      </c>
      <c r="AI4" s="46" t="s">
        <v>93</v>
      </c>
      <c r="AJ4" s="46" t="s">
        <v>94</v>
      </c>
      <c r="AK4" s="46" t="s">
        <v>93</v>
      </c>
      <c r="AL4" s="46" t="s">
        <v>94</v>
      </c>
      <c r="AM4" s="46" t="s">
        <v>93</v>
      </c>
      <c r="AN4" s="46" t="s">
        <v>94</v>
      </c>
      <c r="AO4" s="46" t="s">
        <v>93</v>
      </c>
      <c r="AP4" s="46" t="s">
        <v>94</v>
      </c>
      <c r="AQ4" s="46" t="s">
        <v>93</v>
      </c>
      <c r="AR4" s="46" t="s">
        <v>94</v>
      </c>
      <c r="AS4" s="46" t="s">
        <v>93</v>
      </c>
      <c r="AT4" s="46" t="s">
        <v>94</v>
      </c>
      <c r="AU4" s="46" t="s">
        <v>93</v>
      </c>
      <c r="AV4" s="46" t="s">
        <v>94</v>
      </c>
      <c r="AW4" s="46" t="s">
        <v>93</v>
      </c>
      <c r="AX4" s="46" t="s">
        <v>94</v>
      </c>
      <c r="AY4" s="46" t="s">
        <v>93</v>
      </c>
      <c r="AZ4" s="46" t="s">
        <v>94</v>
      </c>
      <c r="BA4" s="46" t="s">
        <v>93</v>
      </c>
      <c r="BB4" s="46" t="s">
        <v>94</v>
      </c>
      <c r="BC4" s="46" t="s">
        <v>93</v>
      </c>
      <c r="BD4" s="46" t="s">
        <v>94</v>
      </c>
      <c r="BE4" s="38"/>
      <c r="BF4" s="38"/>
      <c r="BG4" s="38"/>
      <c r="BK4" s="38"/>
      <c r="BL4" s="38"/>
      <c r="BM4" s="38"/>
      <c r="BN4" s="38"/>
      <c r="BO4" s="38"/>
      <c r="BP4" s="38"/>
      <c r="BQ4" s="38"/>
      <c r="BR4" s="38"/>
      <c r="BS4" s="94" t="s">
        <v>91</v>
      </c>
      <c r="BT4" s="95"/>
      <c r="BU4" s="95"/>
      <c r="BV4" s="96"/>
      <c r="BW4" s="97" t="s">
        <v>95</v>
      </c>
      <c r="BX4" s="97"/>
      <c r="BY4" s="47"/>
      <c r="BZ4" s="48"/>
      <c r="CA4" s="12"/>
      <c r="CB4" s="38"/>
      <c r="CC4" s="38"/>
      <c r="CD4" s="38"/>
      <c r="CE4" s="38"/>
      <c r="CF4" s="38"/>
      <c r="CG4" s="38"/>
      <c r="CH4" s="38"/>
    </row>
    <row r="5" spans="1:86" ht="15" customHeight="1" thickBot="1" x14ac:dyDescent="0.3">
      <c r="A5" s="1" t="s">
        <v>52</v>
      </c>
      <c r="B5" s="104">
        <f>SUM(B6:B20)</f>
        <v>24</v>
      </c>
      <c r="C5" s="117"/>
      <c r="D5" s="2" t="s">
        <v>53</v>
      </c>
      <c r="E5" s="104">
        <f>SUM(E6:E20)</f>
        <v>24</v>
      </c>
      <c r="F5" s="117"/>
      <c r="G5" s="2" t="s">
        <v>54</v>
      </c>
      <c r="H5" s="104">
        <f>SUM(H6:H20)</f>
        <v>24</v>
      </c>
      <c r="I5" s="117"/>
      <c r="J5" s="2" t="s">
        <v>55</v>
      </c>
      <c r="K5" s="104">
        <f>SUM(K6:K20)</f>
        <v>24</v>
      </c>
      <c r="L5" s="117"/>
      <c r="M5" s="2" t="s">
        <v>56</v>
      </c>
      <c r="N5" s="104">
        <f>SUM(N6:N20)</f>
        <v>24</v>
      </c>
      <c r="O5" s="117"/>
      <c r="P5" s="2" t="s">
        <v>57</v>
      </c>
      <c r="Q5" s="104">
        <f>SUM(Q6:Q20)</f>
        <v>24</v>
      </c>
      <c r="R5" s="117"/>
      <c r="S5" s="2" t="s">
        <v>58</v>
      </c>
      <c r="T5" s="104">
        <f>SUM(T6:T20)</f>
        <v>24</v>
      </c>
      <c r="U5" s="105"/>
      <c r="V5" s="3" t="s">
        <v>2</v>
      </c>
      <c r="W5" s="4"/>
      <c r="X5" s="4"/>
      <c r="Y5" s="4"/>
      <c r="Z5" s="37">
        <v>5</v>
      </c>
      <c r="AA5" s="49">
        <v>3</v>
      </c>
      <c r="AB5" s="50"/>
      <c r="AC5" s="51">
        <f>AA5</f>
        <v>3</v>
      </c>
      <c r="AD5" s="52">
        <f>AC5/24</f>
        <v>0.125</v>
      </c>
      <c r="AE5" s="53">
        <f>IF(AC5&lt;24,0,IF(V5=A$6,AA5-B$6,IF(V5=A$7,AA5-B$7,IF(V5=A$8,AA5-B$8,IF(V5=A$9,AA5-B$9,IF(V5=A$10,AA5-B$10,IF(V5=A$11,AA5-B$11,IF(V5=A$12,AA5-B$12,IF(V5=A$13,AA5-B$13,IF(V5=A$14,AA5-B$14,IF(V5=A$15,AA5-B$15,IF(V5=A$16,AA5-B$16,IF(V5=A$17,AA5-B$17,IF(V5=A$18,AA5-B$18,IF(V5=A$19,AA5-B$19,IF(V5=A$20,AA5-B$20,AA5))))))))))))))))</f>
        <v>0</v>
      </c>
      <c r="AF5" s="54">
        <f>AE5</f>
        <v>0</v>
      </c>
      <c r="AG5" s="53">
        <f>IF(AF5&lt;24,0,IF(V5=D$6,AE5-E$6,IF(V5=D$7,AE5-E$7,IF(V5=D$8,AE5-E$8,IF(V5=D$9,AE5-E$9,IF(V5=D$10,AE5-E$10,IF(V5=D$11,AE5-E$11,IF(V5=D$12,AE5-E$12,IF(V5=D$13,AE5-E$13,IF(V5=D$14,AE5-E$14,IF(V5=D$15,AE5-E$15,IF(V5=D$16,AE5-E$16,IF(V5=D$17,AE5-E$17,IF(V5=D$18,AE5-E$18,IF(V5=D$19,AE5-E$19,IF(V5=D$20,AE5-E$20,AE5))))))))))))))))</f>
        <v>0</v>
      </c>
      <c r="AH5" s="54">
        <f>AG5</f>
        <v>0</v>
      </c>
      <c r="AI5" s="53">
        <f>IF(AH5&lt;24,0,IF(V5=G$6,AG5-H$6,IF(V5=G$7,AG5-H$7,IF(V5=G$8,AG5-H$8,IF(V5=G$9,AG5-H$9,IF(V5=G$10,AG5-H$10,IF(V5=G$11,AG5-H$11,IF(V5=G$12,AG5-H$12,IF(V5=G$13,AG5-H$13,IF(V5=G$14,AG5-H$14,IF(V5=G$15,AG5-H$15,IF(V5=G$16,AG5-H$16,IF(V5=G$17,AG5-H$17,IF(V5=G$18,AG5-H$18,IF(V5=G$19,AG5-H$19,IF(V5=G$20,AG5-H$20,AG5))))))))))))))))</f>
        <v>0</v>
      </c>
      <c r="AJ5" s="54">
        <f>AI5</f>
        <v>0</v>
      </c>
      <c r="AK5" s="53">
        <f>IF(AJ5&lt;24,0,IF(V5=J$6,AI5-K$6,IF(V5=J$7,AI5-K$7,IF(V5=J$8,AI5-K$8,IF(V5=J$9,AI5-K$9,IF(V5=J$10,AI5-K$10,IF(V5=J$11,AI5-K$11,IF(V5=J$12,AI5-K$12,IF(V5=J$13,AI5-K$13,IF(V5=J$14,AI5-K$14,IF(V5=J$15,AI5-K$15,IF(V5=J$16,AI5-K$16,IF(V5=J$17,AI5-K$17,IF(V5=J$18,AI5-K$18,IF(V5=J$19,AI5-K$19,IF(V5=J$20,AI5-K$20,AI5))))))))))))))))</f>
        <v>0</v>
      </c>
      <c r="AL5" s="54">
        <f>AK5</f>
        <v>0</v>
      </c>
      <c r="AM5" s="53">
        <f>IF(AL5&lt;24,0,IF(V5=M$6,AK5-N$6,IF(V5=M$7,AK5-N$7,IF(V5=M$8,AK5-N$8,IF(V5=M$9,AK5-N$9,IF(V5=M$10,AK5-N$10,IF(V5=M$11,AK5-N$11,IF(V5=M$12,AK5-N$12,IF(V5=M$13,AK5-N$13,IF(V5=M$14,AK5-N$14,IF(V5=M$15,AK5-N$15,IF(V5=M$16,AK5-N$16,IF(V5=M$17,AK5-N$17,IF(V5=M$18,AK5-N$18,IF(V5=M$19,AK5-N$19,IF(V5=M$20,AK5-N$20,AK5))))))))))))))))</f>
        <v>0</v>
      </c>
      <c r="AN5" s="54">
        <f>AM5</f>
        <v>0</v>
      </c>
      <c r="AO5" s="53">
        <f>IF(AN5&lt;24,0,IF(V5=P$6,AM5-Q$6,IF(V5=P$7,AM5-Q$7,IF(V5=P$8,AM5-Q$8,IF(V5=P$9,AM5-Q$9,IF(V5=P$10,AM5-Q$10,IF(V5=P$11,AM5-Q$11,IF(V5=P$12,AM5-Q$12,IF(V5=P$13,AM5-Q$13,IF(V5=P$14,AM5-Q$14,IF(V5=P$15,AM5-Q$15,IF(V5=P$16,AM5-Q$16,IF(V5=P$17,AM5-Q$17,IF(V5=P$18,AM5-Q$18,IF(V5=P$19,AM5-Q$19,IF(V5=P$20,AM5-Q$20,AM5))))))))))))))))</f>
        <v>0</v>
      </c>
      <c r="AP5" s="54">
        <f>AO5</f>
        <v>0</v>
      </c>
      <c r="AQ5" s="53">
        <f>IF(AP5&lt;24,0,IF(V5=S$6,AO5-T$6,IF(V5=S$7,AO5-T$7,IF(V5=S$8,AO5-T$8,IF(V5=S$9,AO5-T$9,IF(V5=S$10,AO5-T$10,IF(V5=S$11,AO5-T$11,IF(V5=S$12,AO5-T$12,IF(V5=S$13,AO5-T$13,IF(V5=S$14,AO5-T$14,IF(V5=S$15,AO5-T$15,IF(V5=S$16,AO5-T$16,IF(V5=S$17,AO5-T$17,IF(V5=S$18,AO5-T$18,IF(V5=S$19,AO5-T$19,IF(V5=S$20,AO5-T$20,AO5))))))))))))))))</f>
        <v>0</v>
      </c>
      <c r="AR5" s="54">
        <f>AQ5</f>
        <v>0</v>
      </c>
      <c r="AS5" s="53">
        <f>IF(AR5&lt;24,0,IF(V5=A$24,AQ5-B$24,IF(V5=A$25,AQ5-B$25,IF(V5=A$26,AQ5-B$26,IF(V5=A$27,AQ5-B$27,IF(V5=A$28,AQ5-B$28,IF(V5=A$29,AQ5-B$29,IF(V5=A$30,AQ5-B$30,IF(V5=A$31,AQ5-B$31,IF(V5=A$32,AQ5-B$32,IF(V5=A$33,AQ5-B$33,IF(V5=A$34,AQ5-B$34,IF(V5=A$35,AQ5-B$35,IF(V5=A$36,AQ5-B$36,IF(V5=A$37,AQ5-B$37,IF(V5=A$38,AQ5-B$38,AQ5))))))))))))))))</f>
        <v>0</v>
      </c>
      <c r="AT5" s="54">
        <f>AS5</f>
        <v>0</v>
      </c>
      <c r="AU5" s="53">
        <f>IF(AT5&lt;24,0,IF(V5=D$24,AS5-E$24,IF(V5=D$25,AS5-E$25,IF(V5=D$26,AS5-E$26,IF(V5=D$27,AS5-E$27,IF(V5=D$28,AS5-E$28,IF(V5=D$29,AS5-E$29,IF(V5=D$30,AS5-E$30,IF(V5=D$31,AS5-E$31,IF(V5=D$32,AS5-E$32,IF(V5=D$33,AS5-E$33,IF(V5=D$34,AS5-E$34,IF(V5=D$35,AS5-E$35,IF(V5=D$36,AS5-E$36,IF(V5=D$37,AS5-E$37,IF(V5=D$38,AS5-E$38,AS5))))))))))))))))</f>
        <v>0</v>
      </c>
      <c r="AV5" s="54">
        <f>AU5</f>
        <v>0</v>
      </c>
      <c r="AW5" s="53">
        <f>IF(AV5&lt;24,0,IF(V5=G$24,AU5-H$24,IF(V5=G$25,AU5-H$25,IF(V5=G$26,AU5-H$26,IF(V5=G$27,AU5-H$27,IF(V5=G$28,AU5-H$28,IF(V5=G$29,AU5-H$29,IF(V5=G$30,AU5-H$30,IF(V5=G$31,AU5-H$31,IF(V5=G$32,AU5-H$32,IF(V5=G$33,AU5-H$33,IF(V5=G$34,AU5-H$34,IF(V5=G$35,AU5-H$35,IF(V5=G$36,AU5-H$36,IF(V5=G$37,AU5-H$37,IF(V5=G$38,AU5-H$38,AU5))))))))))))))))</f>
        <v>0</v>
      </c>
      <c r="AX5" s="54">
        <f>AW5</f>
        <v>0</v>
      </c>
      <c r="AY5" s="53">
        <f t="shared" ref="AY5:AY68" si="0">IF(AX5&lt;24,0,IF(V5=J$24,AW5-K$24,IF(V5=J$25,AW5-K$25,IF(V5=JQ$26,AW5-K$26,IF(V5=J$27,AW5-K$27,IF(V5=J$28,AW5-K$28,IF(V5=J$29,AW5-K$29,IF(V5=J$30,AW5-K$30,IF(V5=J$31,AW5-K$31,IF(V5=J$32,AW5-K$32,IF(V5=J$33,AW5-K$33,IF(V5=J$34,AW5-K$34,IF(V5=J$35,AW5-K$35,IF(V5=J$36,AW5-K$36,IF(V5=J$37,AW5-K$37,IF(V5=J$38,AW5-K$38,AW5))))))))))))))))</f>
        <v>0</v>
      </c>
      <c r="AZ5" s="54">
        <f>AY5</f>
        <v>0</v>
      </c>
      <c r="BA5" s="53">
        <f t="shared" ref="BA5:BA68" si="1">IF(AZ5&lt;24,0,IF(V5=M$24,AY5-N$24,IF(V5=M$25,AY5-N$25,IF(V5=JT$26,AY5-N$26,IF(V5=M$27,AY5-N$27,IF(V5=M$28,AY5-N$28,IF(V5=M$29,AY5-N$29,IF(V5=M$30,AY5-N$30,IF(V5=M$31,AY5-N$31,IF(V5=M$32,AY5-N$32,IF(V5=M$33,AY5-N$33,IF(V5=M$34,AY5-N$34,IF(V5=M$35,AY5-N$35,IF(V5=M$36,AY5-N$36,IF(V5=M$37,AY5-N$37,IF(V5=M$38,AY5-N$38,AY5))))))))))))))))</f>
        <v>0</v>
      </c>
      <c r="BB5" s="54">
        <f>BA5</f>
        <v>0</v>
      </c>
      <c r="BC5" s="53">
        <f t="shared" ref="BC5:BC68" si="2">IF(BB5&lt;24,0,IF(V5=P$24,BA5-Q$24,IF(V5=P$25,BA5-Q$25,IF(V5=JT$26,BA5-Q$26,IF(V5=P$27,BA5-Q$27,IF(V5=P$28,BA5-Q$28,IF(V5=P$29,BA5-Q$29,IF(V5=P$30,BA5-Q$30,IF(V5=P$31,BA5-Q$31,IF(V5=P$32,BA5-Q$32,IF(V5=P$33,BA5-Q$33,IF(V5=P$34,BA5-Q$34,IF(V5=P$35,BA5-Q$35,IF(V5=P$36,BA5-Q$36,IF(V5=P$37,BA5-Q$37,IF(V5=P$38,BA5-Q$38,BA5))))))))))))))))</f>
        <v>0</v>
      </c>
      <c r="BD5" s="54">
        <f>BC5</f>
        <v>0</v>
      </c>
      <c r="BE5" s="38"/>
      <c r="BF5" s="38"/>
      <c r="BG5" s="38"/>
      <c r="BY5" s="47"/>
      <c r="BZ5" s="55">
        <v>1</v>
      </c>
      <c r="CA5" s="12" t="s">
        <v>96</v>
      </c>
      <c r="CB5" s="38"/>
      <c r="CC5" s="38"/>
      <c r="CD5" s="38"/>
      <c r="CE5" s="38"/>
      <c r="CF5" s="38"/>
      <c r="CG5" s="38"/>
      <c r="CH5" s="38"/>
    </row>
    <row r="6" spans="1:86" ht="15" customHeight="1" x14ac:dyDescent="0.25">
      <c r="A6" s="5" t="str">
        <f>IF(AA5&gt;0,V5,IF(AA6&gt;0,V6,IF(AA7&gt;0,V7,IF(AA8&gt;0,V8,IF(AA9&gt;0,V9,IF(AA10&gt;0,V10,IF(AA11&gt;0,V11,IF(AA12&gt;0,V12,IF(AA13&gt;0,V13,IF(AA14&gt;0,V14,IF(AA15&gt;0,V15,IF(AA16&gt;0,V16,IF(AA17&gt;0,V17,IF(AA18&gt;0,V18,IF(AA19&gt;0,V19,IF(AA20&gt;0,V20,IF(AA21&gt;0,V21,IF(AA22&gt;0,V22,IF(AA23&gt;0,V23,IF(AA23&gt;0,V23,IF(AA24&gt;0,V24,IF(AA25&gt;0,V25,IF(AA26&gt;0,V26,IF(AA27&gt;0,V27,IF(AA28&gt;0,V28,IF(AA29&gt;0,V29,IF(AA30&gt;0,V30,"aa31?")))))))))))))))))))))))))))</f>
        <v>(Before) Spud</v>
      </c>
      <c r="B6" s="6">
        <f>IF(IF(A6=V5,AA5,IF(A6=V6,AA6,IF(A6=V7,AA7,IF(A6=V8,AA8,IF(A6=V9,AA9,IF(A6=V10,AA10,IF(A6=V11,AA11,IF(A6=V12,AA12,IF(A6=V13,AA13,IF(A6=V14,AA14,IF(A6=V15,AA15,IF(A6=V16,AA16,IF(A6=V17,AA17,IF(A6=V18,AA18,IF(A6=V19,AA19,IF(A6=V20,AA20,IF(A6=V21,AA21,IF(A6=V22,AA22,IF(A6=V23,AA23,IF(A6=V24,AA24,IF(A6=V25,AA25,IF(A6=V26,AA26,IF(A6=V27,AA27,IF(A6=V28,AA28,IF(A6=V29,AA29,IF(A6=V30,AA30,))))))))))))))))))))))))))&gt;24,24,IF(A6=V5,AA5,IF(A6=V6,AA6,IF(A6=V7,AA7,IF(A6=V8,AA8,IF(A6=V9,AA9,IF(A6=V10,AA10,IF(A6=V11,AA11,IF(A6=V12,AA12,IF(A6=V13,AA13,IF(A6=V14,AA14,IF(A6=V15,AA15,IF(A6=V16,AA16,IF(A6=V17,AA17,IF(A6=V18,AA18,IF(A6=V19,AA19,IF(A6=V20,AA20,IF(A6=V21,AA21,IF(A6=V22,AA22,IF(A6=V23,AA23,IF(A6=V24,AA24,IF(A6=V25,AA25,IF(A6=V26,AA26,IF(A6=V27,AA27,IF(A6=V28,AA28,IF(A6=V29,AA29,IF(A6=V30,AA30,0)))))))))))))))))))))))))))</f>
        <v>3</v>
      </c>
      <c r="C6" s="7">
        <f>B6</f>
        <v>3</v>
      </c>
      <c r="D6" s="8" t="str">
        <f>IF(B5&lt;24,0,IF(AE6&gt;0,V6,IF(AE7&gt;0,V7,IF(AE8&gt;0,V8,IF(AE9&gt;0,V9,IF(AE10&gt;0,V10,IF(AE11&gt;0,V11,IF(AE12&gt;0,V12,IF(AE13&gt;0,V13,IF(AE14&gt;0,V14,IF(AE15&gt;0,V15,IF(AE16&gt;0,V16,IF(AE17&gt;0,V17,IF(AE18&gt;0,V18,IF(AE19&gt;0,V19,IF(AE20&gt;0,V20,IF(AE21&gt;0,V21,IF(AE22&gt;0,V22,IF(AE23&gt;0,V23,IF(AE24&gt;0,V24,IF(AE25&gt;0,V25,IF(AE26&gt;0,V26,IF(AE27&gt;0,V27,IF(AE28&gt;0,V28,IF(AE29&gt;0,V29,IF(AE30&gt;0,V30,IF(AE31&gt;0,V31,IF(AE32&gt;0,V32,IF(AE33&gt;0,V33,IF(AE34&gt;0,V34,IF(AE35&gt;0,V35,IF(AE36&gt;0,V36,IF(AE37&gt;0,V37,IF(AE38&gt;0,V38,IF(AE39&gt;0,V39,IF(AE40&gt;0,V40,"p41?"))))))))))))))))))))))))))))))))))))</f>
        <v>SWEEP HOLE W/ 70 BBLS HI VIS, CIRCULATE HOLE4</v>
      </c>
      <c r="E6" s="9">
        <f>IF(IF(D6=V5,AE5,IF(D6=V6,AE6,IF(D6=V7,AE7,IF(D6=V8,AE8,IF(D6=V9,AE9,IF(D6=V10,AE10,IF(D6=V11,AE11,IF(D6=V12,AE12,IF(D6=V13,AE13,IF(D6=V14,AE14,IF(D6=V15,AE15,IF(D6=V16,AE16,IF(D6=V17,AE17,IF(D6=V18,AE18,IF(D6=V19,AE19,IF(D6=V20,AE20,IF(D6=V21,AE21,IF(D6=V22,AE22,IF(D6=V23,AE23,IF(D6=V24,AE24,IF(D6=V25,AE25,IF(D6=V26,AE26,IF(D6=V27,AE27,IF(D6=V28,AE28,IF(D6=V29,AE29,IF(D6=V30,AE30,IF(D6=V31,AE31,IF(D6=V32,AE32,IF(D6=V33,AE33,IF(D6=V34,AE34,IF(D6=V35,AE35,IF(D6=V36,AE36,IF(D6=V37,AE37,IF(D6=V38,AE38,IF(D6=V39,AE39,IF(D6=V40,AE40,0))))))))))))))))))))))))))))))))))))&gt;24,24,IF(D6=V5,AE5,IF(D6=V6,AE6,IF(D6=V7,AE7,IF(D6=V8,AE8,IF(D6=V9,AE9,IF(D6=V10,AE10,IF(D6=V11,AE11,IF(D6=V12,AE12,IF(D6=V13,AE13,IF(D6=V14,AE14,IF(D6=V15,AE15,IF(D6=V16,AE16,IF(D6=V17,AE17,IF(D6=V18,AE18,IF(D6=V19,AE19,IF(D6=V20,AE20,IF(D6=V21,AE21,IF(D6=V22,AE22,IF(D6=V23,AE23,IF(D6=V24,AE24,IF(D6=V25,AE25,IF(D6=V26,AE26,IF(D6=V27,AE27,IF(D6=V28,AE28,IF(D6=V29,AE29,IF(D6=V30,AE30,IF(D6=V31,AE31,IF(D6=V32,AE32,IF(D6=V33,AE33,IF(D6=V34,AE34,IF(D6=V35,AE35,IF(D6=V36,AE36,IF(D6=V37,AE37,IF(D6=V38,AE38,IF(D6=V39,AE39,IF(D6=V40,AE40,0)))))))))))))))))))))))))))))))))))))</f>
        <v>1</v>
      </c>
      <c r="F6" s="10">
        <f>E6</f>
        <v>1</v>
      </c>
      <c r="G6" s="8" t="str">
        <f>IF(E$5&lt;24,0,IF(AG5&gt;0,V5,IF(AG6&gt;0,V6,IF(AG7&gt;0,V7,IF(AG8&gt;0,V8,IF(AG9&gt;0,V9,IF(AG10&gt;0,V10,IF(AG11&gt;0,V11,IF(AG12&gt;0,V12,IF(AG13&gt;0,V13,IF(AG14&gt;0,V14,IF(AG15&gt;0,V15,IF(AG16&gt;0,V16,IF(AG17&gt;0,V17,IF(AG18&gt;0,V18,IF(AG19&gt;0,V19,IF(AG20&gt;0,V20,IF(AG21&gt;0,V21,IF(AG22&gt;0,V22,IF(AG23&gt;0,V23,IF(AG24&gt;0,V24,IF(AG25&gt;0,V25,IF(AG26&gt;0,V26,IF(AG27&gt;0,V27,IF(AG28&gt;0,V28,IF(AG29&gt;0,V29,IF(AG30&gt;0,V30,IF(AG31&gt;0,V31,IF(AG32&gt;0,V32,IF(AG33&gt;0,V33,IF(AG34&gt;0,V34,IF(AG35&gt;0,V35,IF(AG36&gt;0,V36,IF(AG37&gt;0,V37,IF(AG38&gt;0,V38,IF(AG39&gt;0,V39,IF(AG40&gt;0,V40,IF(AG41&gt;0,V41,IF(AG42&gt;0,V42,IF(AG43&gt;0,V33,IF(AG44&gt;0,V44,IF(AG45&gt;0,V45,IF(AG46&gt;0,V46,IF(AG47&gt;0,V47,IF(AG48&gt;0,V48,IF(AG49&gt;0,V49,IF(AG50&gt;0,V50,"v51?")))))))))))))))))))))))))))))))))))))))))))))))</f>
        <v>SWEEP HOLE W/ 70 BBLS HI VIS, CIRCULATE HOLE8</v>
      </c>
      <c r="H6" s="9">
        <f>IF(IF(G6=V5,AG5,IF(G6=V6,AG6,IF(G6=V7,AG7,IF(G6=V8,AG8,IF(G6=V9,AG9,IF(G6=V10,AG10,IF(G6=V11,AG11,IF(G6=V12,AG12,IF(G6=V13,AG13,IF(G6=V14,AG14,IF(G6=V15,AG15,IF(G6=V16,AG16,IF(G6=V17,AG17,IF(G6=V18,AG18,IF(G6=V19,AG19,IF(G6=V20,AG20,IF(G6=V21,AG21,IF(G6=V22,AG22,IF(G6=V23,AG23,IF(G6=V24,AG24,IF(G6=V25,AG25,IF(G6=V26,AG26,IF(G6=V27,AG27,IF(G6=V28,AG28,IF(G6=V29,AG29,IF(G6=V30,AG30,IF(G6=V31,AG31,IF(G6=V32,AG32,IF(G6=V33,AG33,IF(G6=V34,AG34,IF(G6=V35,AG35,IF(G6=V36,AG36,IF(G6=V37,AG37,IF(G6=V38,AG38,IF(G6=V39,AG39,IF(G6=V40,AG40,IF(G6=V41,AG41,IF(G6=V42,AG42,IF(G6=V43,AG43,IF(G6=V44,AG44,IF(G6=V45,AG45,0)))))))))))))))))))))))))))))))))))))))))&gt;24,24,IF(G6=V5,AG5,IF(G6=V6,AG6,IF(G6=V7,AG7,IF(G6=V8,AG8,IF(G6=V9,AG9,IF(G6=V10,AG10,IF(G6=V11,AG11,IF(G6=V12,AG12,IF(G6=V13,AG13,IF(G6=V14,AG14,IF(G6=V15,AG15,IF(G6=V16,AG16,IF(G6=V17,AG17,IF(G6=V18,AG18,IF(G6=V19,AG19,IF(G6=V20,AG20,IF(G6=V21,AG21,IF(G6=V22,AG22,IF(G6=V23,AG23,IF(G6=V24,AG24,IF(G6=V25,AG25,IF(G6=V26,AG26,IF(G6=V27,AG27,IF(G6=V28,AG28,IF(G6=V29,AG29,IF(G6=V30,AG30,IF(G6=V31,AG31,IF(G6=V32,AG32,IF(G6=V33,AG33,IF(G6=V34,AG34,IF(G6=V35,AG35,IF(G6=V36,AG36,IF(G6=V37,AG37,IF(G6=V38,AG38,IF(G6=V39,AG39,IF(G6=V40,AG40,IF(G6=V41,AG41,IF(G6=V42,AG42,IF(G6=V43,AG43,IF(G6=V44,AG44,IF(G6=V45,AG45,0))))))))))))))))))))))))))))))))))))))))))</f>
        <v>1</v>
      </c>
      <c r="I6" s="10">
        <f>H6</f>
        <v>1</v>
      </c>
      <c r="J6" s="11" t="str">
        <f>IF(H5&lt;24,0,IF(AI5&gt;0,V5,IF(AI6&gt;0,V6,IF(AI7&gt;0,V7,IF(AI8&gt;0,V8,IF(AI9&gt;0,V9,IF(AI10&gt;0,V10,IF(AI11&gt;0,V11,IF(AI12&gt;0,V12,IF(AI13&gt;0,V13,IF(AI14&gt;0,V14,IF(AI15&gt;0,V15,IF(AI16&gt;0,V16,IF(AI17&gt;0,V17,IF(AI18&gt;0,V18,IF(AI19&gt;0,V19,IF(AI20&gt;0,V20,IF(AI21&gt;0,V21,IF(AI22&gt;0,V22,IF(AI23&gt;0,V23,IF(AI24&gt;0,V24,IF(AI25&gt;0,V25,IF(AI26&gt;0,V26,IF(AI27&gt;0,V27,IF(AI28&gt;0,V28,IF(AI29&gt;0,V29,IF(AI30&gt;0,V30,IF(AI31&gt;0,V31,IF(AI32&gt;0,V32,IF(AI33&gt;0,V33,IF(AI34&gt;0,V34,IF(AI35&gt;0,V35,IF(AI36&gt;0,V36,IF(AI37&gt;0,V37,IF(AI38&gt;0,V38,IF(AI39&gt;0,V39,IF(AI40&gt;0,V40,IF(AI41&gt;0,V41,IF(AI42&gt;0,V42,IF(AI43&gt;0,V43,IF(AI44&gt;0,V44,IF(AI45&gt;0,V45,IF(AI46&gt;0,V46,IF(AI47&gt;0,V47,IF(AI48&gt;0,V48,IF(AI49&gt;0,V49,IF(AI50&gt;0,V50,IF(AI51&gt;0,V51,IF(AI52&gt;0,V52,IF(AI53&gt;0,V53,IF(AI54&gt;0,V54,IF(AI55&gt;0,V55,IF(AI56&gt;0,V56,IF(AI57&gt;0,V57,IF(AI58&gt;0,V58,IF(AI59&gt;0,V59,IF(AI60&gt;0,V60,"p61?")))))))))))))))))))))))))))))))))))))))))))))))))))))))))</f>
        <v>P/U, 16" BIT, M/U 16" PACKED BHA, RIH</v>
      </c>
      <c r="K6" s="9">
        <f>IF(IF(J6=V5,AI5,IF(J6=V6,AI6,IF(J6=V7,AI7,IF(J6=V8,AI8,IF(J6=V9,AI9,IF(J6=V10,AI10,IF(J6=V11,AI11,IF(J6=V12,AI12,IF(J6=V13,AI13,IF(J6=V14,AI14,IF(J6=V15,AI15,IF(J6=V16,AI16,IF(J6=V17,AI17,IF(J6=V18,AI18,IF(J6=V19,AI19,IF(J6=V20,AI20,IF(J6=V21,AI21,IF(J6=V22,AI22,IF(J6=V23,AI23,IF(J6=V24,AI24,IF(J6=V25,AI25,IF(J6=V26,AI26,IF(J6=V27,AI27,IF(J6=V28,AI28,IF(J6=V29,AI20,IF(J6=V30,AI30,IF(J6=V31,AI31,IF(J6=V32,AI32,IF(J6=V33,AI33,IF(J6=V34,AI34,IF(J6=V35,AI35,IF(J6=V36,AI36,IF(J6=V37,AI37,IF(J6=V38,AI38,IF(J6=V39,AI39,IF(J6=V40,AI40,IF(J6=V41,AI41,IF(J6=V42,AI42,IF(J6=V43,AI43,IF(J6=V44,AI44,IF(J6=V45,AI45,0)))))))))))))))))))))))))))))))))))))))))&gt;24,24,IF(J6=V5,AI5,IF(J6=V6,AI6,IF(J6=V7,AI7,IF(J6=V8,AI8,IF(J6=V9,AI9,IF(J6=V10,AI10,IF(J6=V11,AI11,IF(J6=V12,AI12,IF(J6=V13,AI13,IF(J6=V14,AI14,IF(J6=V15,AI15,IF(J6=V16,AI16,IF(J6=V17,AI17,IF(J6=V18,AI18,IF(J6=V19,AI19,IF(J6=V20,AI20,IF(J6=V21,AI21,IF(J6=V22,AI22,IF(J6=V23,AI23,IF(J6=V24,AI24,IF(J6=V25,AI25,IF(J6=V26,AI26,IF(J6=V27,AI27,IF(J6=V28,AI28,IF(J6=V29,AI20,IF(J6=V30,AI30,IF(J6=V31,AI31,IF(J6=V32,AI32,IF(J6=V33,AI33,IF(J6=V34,AI34,IF(J6=V35,AI35,IF(J6=V36,AI36,IF(J6=V37,AI37,IF(J6=V38,AI38,IF(J6=V39,AI39,IF(J6=V40,AI40,IF(J6=V41,AI41,IF(J6=V42,AI42,IF(J6=V43,AI43,IF(J6=V44,AI44,IF(J6=V45,AI45,"0"))))))))))))))))))))))))))))))))))))))))))</f>
        <v>22</v>
      </c>
      <c r="L6" s="10">
        <f>K6</f>
        <v>22</v>
      </c>
      <c r="M6" s="8" t="str">
        <f>IF(K5&lt;24,0,IF(AK5&gt;0,V5,IF(AK6&gt;0,V6,IF(AK7&gt;0,V7,IF(AK8&gt;0,V8,IF(AK9&gt;0,V9,IF(AK10&gt;0,V10,IF(AK11&gt;0,V11,IF(AK12&gt;0,V12,IF(AK13&gt;0,V13,IF(AK14&gt;0,V14,IF(AK15&gt;0,V15,IF(AK16&gt;0,V16,IF(AK17&gt;0,V17,IF(AK18&gt;0,V18,IF(AK19&gt;0,V19,IF(AK20&gt;0,V20,IF(AK21&gt;0,V21,IF(AK22&gt;0,V22,IF(AK23&gt;0,V23,IF(AK24&gt;0,V24,IF(AK25&gt;0,V25,IF(AK26&gt;0,V26,IF(AK27&gt;0,V27,IF(AK28&gt;0,V28,IF(AK29&gt;0,V29,IF(AK30&gt;0,V30,IF(AK31&gt;0,V31,IF(AK31&gt;0,V31,IF(AK32&gt;0,V32,IF(AK33&gt;0,V33,IF(AK34&gt;0,V34,IF(AK35&gt;0,V35,IF(AK36&gt;0,V36,IF(AK37&gt;0,V37,IF(AK38&gt;0,V38,IF(AK39&gt;0,V39,IF(AK40&gt;0,V40,IF(AK41&gt;0,V41,IF(AK42&gt;0,V42,IF(AK43&gt;0,V43,IF(AK44&gt;0,V44,IF(AK45&gt;0,V45,IF(AK26&gt;0,V46,IF(AK47&gt;0,V47,IF(AK48&gt;0,V48,IF(AK49&gt;0,V49,IF(AK50&gt;0,V50,IF(AK51&gt;0,V51,IF(AK51&gt;0,V51,IF(AK52&gt;0,V52,IF(AK53&gt;0,V53,IF(AK54&gt;0,V54,IF(AK55&gt;0,V55,IF(AK56&gt;0,V56,IF(AK57&gt;0,V57,IF(AK58&gt;0,V58,IF(AK59&gt;0,V59,IF(AK60&gt;0,V60,IF(AK61&gt;0,V61,IF(AK62&gt;0,V62,IF(AK63&gt;0,V63,IF(AK64&gt;0,V64,IF(AK65&gt;0,V65,"v66?"))))))))))))))))))))))))))))))))))))))))))))))))))))))))))))))))</f>
        <v>CLEANOUT 18-5/8" CMT. CIRC. P/T CSG, DRILL OUT 5
15 SHOE (18-5/8" IS SHALLOW)</v>
      </c>
      <c r="N6" s="9">
        <f>IF(IF(M6=V5,AK5,IF(M6=V6,AK6,IF(M6=V7,AK7,IF(M6=V8,AK8,IF(M6=V9,AK9,IF(M6=V10,AK10,IF(M6=V11,AK11,IF(M6=V12,AK12,IF(M6=V13,AK13,IF(M6=V14,AK14,IF(M6=V15,AK15,IF(M6=V16,AK16,IF(M6=V17,AK17,IF(M6=V18,AK18,IF(M6=V19,AK19,IF(M6=V20,AK20,IF(M6=V21,AK21,IF(M6=V22,AK22,IF(M6=V23,AK23,IF(M6=V24,AK24,IF(M6=V25,AK25,IF(M6=V26,AK26,IF(M6=V27,AK27,IF(M6=V28,AK28,IF(M6=V29,AK29,IF(M6=V30,AK30,IF(M6=V31,AK31,IF(M6=V32,AK32,IF(M6=V33,AK33,IF(M6=V34,AK34,IF(M6=V35,AK35,IF(M6=V36,AK36,IF(M6=V37,AK37,IF(M6=V38,AK38,IF(M6=V39,AK39,IF(M6=V40,AK40,IF(M6=V41,AK41,IF(M6=V42,AK42,IF(M6=V43,AK43,IF(M6=V44,AK44,IF(M6=V45,AK45,0)))))))))))))))))))))))))))))))))))))))))&gt;24,24,IF(M6=V5,AK5,IF(M6=V6,AK6,IF(M6=V7,AK7,IF(M6=V8,AK8,IF(M6=V9,AK9,IF(M6=V10,AK10,IF(M6=V11,AK11,IF(M6=V12,AK12,IF(M6=V13,AK13,IF(M6=V14,AK14,IF(M6=V15,AK15,IF(M6=V16,AK16,IF(M6=V17,AK17,IF(M6=V18,AK18,IF(M6=V19,AK19,IF(M6=V20,AK20,IF(M6=V21,AK21,IF(M6=V22,AK22,IF(M6=V23,AK23,IF(M6=V24,AK24,IF(M6=V25,AK25,IF(M6=V26,AK26,IF(M6=V27,AK27,IF(M6=V28,AK28,IF(M6=V29,AK29,IF(M6=V30,AK30,IF(M6=V31,AK31,IF(M6=V32,AK32,IF(M6=V33,AK33,IF(M6=V34,AK34,IF(M6=V35,AK35,IF(M6=V36,AK36,IF(M6=V37,AK37,IF(M6=V38,AK38,IF(M6=V39,AK39,IF(M6=V40,AK40,IF(M6=V41,AK41,IF(M6=V42,AK42,IF(M6=V43,AK43,IF(M6=V44,AK44,IF(M6=V45,AK45,0))))))))))))))))))))))))))))))))))))))))))</f>
        <v>1</v>
      </c>
      <c r="O6" s="10">
        <f>N6</f>
        <v>1</v>
      </c>
      <c r="P6" s="8" t="str">
        <f>IF(N5&lt;24,0,IF(AM5&gt;0,V5,IF(AM6&gt;0,V6,IF(AM7&gt;0,V7,IF(AM8&gt;0,V8,IF(AM9&gt;0,V9,IF(AM10&gt;0,V10,IF(AM11&gt;0,V11,IF(AM12&gt;0,V12,IF(AM13&gt;0,V13,IF(AM14&gt;0,V14,IF(AM15&gt;0,V15,IF(AM16&gt;0,V16,IF(AM17&gt;0,V17,IF(AM18&gt;0,V18,IF(AM19&gt;0,V19,IF(AM20&gt;0,V20,IF(AM21&gt;0,V21,IF(AM22&gt;0,V22,IF(AM23&gt;0,V23,IF(AM24&gt;0,V24,IF(AM25&gt;0,V25,IF(AM26&gt;0,V26,IF(AM27&gt;0,V27,IF(AM28&gt;0,V28,IF(AM29&gt;0,V29,IF(AM30&gt;0,V30,IF(AM31&gt;0,V31,IF(AM32&gt;0,V32,IF(AM33&gt;0,V33,IF(AM34&gt;0,V34,IF(AM35&gt;0,V35,IF(AM36&gt;0,V36,IF(AM37&gt;0,V37,IF(AM38&gt;0,V38,IF(AM39&gt;0,V39,IF(AM40&gt;0,V40,IF(AM41&gt;0,V41,IF(AM42&gt;0,V42,IF(AM43&gt;0,V43,IF(AM44&gt;0,V44,IF(AM45&gt;0,V45,IF(AM46&gt;0,V46,IF(AM47&gt;0,V47,IF(AM48&gt;0,V48,IF(AM49&gt;0,V49,IF(AM50&gt;0,V50,IF(AM51&gt;0,V51,IF(AM52&gt;0,V52,IF(AM53&gt;0,V53,IF(AM54&gt;0,V54,IF(AM55&gt;0,V55,IF(AM56&gt;0,V56,IF(AM57&gt;0,V57,IF(AM58&gt;0,V58,IF(AM59&gt;0,V59,IF(AM60&gt;0,V60,IF(AM61&gt;0,V61,IF(AM62&gt;0,V62,IF(AM63&gt;0,V63,IF(AM64&gt;0,V64,IF(AM65&gt;0,V65,"am66?"))))))))))))))))))))))))))))))))))))))))))))))))))))))))))))))</f>
        <v>ROTARY DRILL 16" HOLE TO TD.</v>
      </c>
      <c r="Q6" s="9">
        <f>IF(IF(P6=V5,AM5,IF(P6=V6,AM6,IF(P6=V7,AM7,IF(P6=V8,AM8,IF(P6=V9,AM9,IF(P6=V10,AM10,IF(P6=V11,AM11,IF(P6=V12,AM12,IF(P6=V13,AM13,IF(P6=V14,AM14,IF(P6=V15,AM15,IF(P6=V16,AM16,IF(P6=V17,AM17,IF(P6=V18,AM18,IF(P6=V19,AM19,IF(P6=V20,AM20,IF(P6=V21,AM21,IF(P6=V22,AM22,IF(P6=V23,AM23,IF(P6=V24,AM24,IF(P6=V25,AM25,IF(P6=V26,AM26,IF(P6=V27,AM27,IF(P6=V28,AM28,IF(P6=V29,AM29,IF(P6=V30,AM30,IF(P6=V31,AM31,IF(P6=V32,AM32,IF(P6=V33,AM33,IF(P6=V34,AM34,IF(P6=V35,AM35,IF(P6=V36,AM36,IF(P6=V37,AM37,IF(P6=V38,AM38,IF(P6=V39,AM39,IF(P6=V40,AM40,IF(P6=V41,AM41,IF(P6=V42,AM42,IF(P6=V43,AM43,IF(P6=V44,AM44,IF(P6=V45,AM45,IF(P6=V46,AM46,IF(P6=V47,AM47,IF(P6=V48,AM48,IF(P6=V49,AM49,IF(P6=V50,AM50,0))))))))))))))))))))))))))))))))))))))))))))))&gt;24,24,IF(P6=V5,AM5,IF(P6=V6,AM6,IF(P6=V7,AM7,IF(P6=V8,AM8,IF(P6=V9,AM9,IF(P6=V10,AM10,IF(P6=V11,AM11,IF(P6=V12,AM12,IF(P6=V13,AM13,IF(P6=V14,AM14,IF(P6=V15,AM15,IF(P6=V16,AM16,IF(P6=V17,AM17,IF(P6=V18,AM18,IF(P6=V19,AM19,IF(P6=V20,AM20,IF(P6=V21,AM21,IF(P6=V22,AM22,IF(P6=V23,AM23,IF(P6=V24,AM24,IF(P6=V25,AM25,IF(P6=V26,AM26,IF(P6=V27,AM27,IF(P6=V28,AM28,IF(P6=V29,AM29,IF(P6=V30,AM30,IF(P6=V31,AM31,IF(P6=V32,AM32,IF(P6=V33,AM33,IF(P6=V34,AM34,IF(P6=V35,AM35,IF(P6=V36,AM36,IF(P6=V37,AM37,IF(P6=V38,AM38,IF(P6=V39,AM39,IF(P6=V40,AM40,IF(P6=V40,AM40,IF(P6=V41,AM41,IF(P6=V42,AM42,IF(P6=V43,AM43,IF(P6=V44,AM44,IF(P6=V45,AM45,IF(P6=V46,AM46,IF(P6=V47,AM47,IF(P6=V48,AM48,IF(P6=V49,AM49,IF(P6=V50,AM50,0))))))))))))))))))))))))))))))))))))))))))))))))</f>
        <v>13</v>
      </c>
      <c r="R6" s="10">
        <f>Q6</f>
        <v>13</v>
      </c>
      <c r="S6" s="8" t="str">
        <f>IF(Q5&lt;24,0,IF(AO6&gt;0,V6,IF(AO7&gt;0,V7,IF(AO8&gt;0,V8,IF(AO9&gt;0,V9,IF(AO10&gt;0,V10,IF(AO11&gt;0,V11,IF(AO12&gt;0,V12,IF(AO13&gt;0,V13,IF(AO14&gt;0,V14,IF(AO15&gt;0,V15,IF(AO16&gt;0,V16,IF(AO17&gt;0,V17,IF(AO18&gt;0,V18,IF(AO19&gt;0,V19,IF(AO20&gt;0,V20,IF(AO21&gt;0,V21,IF(AO22&gt;0,V22,IF(AO23&gt;0,V23,IF(AO24&gt;0,V24,IF(AO25&gt;0,V25,IF(AO26&gt;0,V26,IF(AO27&gt;0,V27,IF(AO28&gt;0,V28,IF(AO29&gt;0,V29,IF(AO30&gt;0,V30,IF(AO31&gt;0,V31,IF(AO32&gt;0,V32,IF(AO33&gt;0,V33,IF(AO34&gt;0,V34,IF(AO35&gt;0,V35,IF(AO36&gt;0,V36,IF(AO37&gt;0,V37,IF(AO38&gt;0,V38,IF(AO39&gt;0,V39,IF(AO40&gt;0,V40,IF(AO41&gt;0,V41,IF(AO42&gt;0,V42,IF(AO43&gt;0,V43,IF(AO44&gt;0,V44,IF(AO45&gt;0,V45,IF(AO46&gt;0,V46,IF(AO47&gt;0,V47,IF(AO48&gt;0,V48,IF(AO49&gt;0,V49,IF(AO50&gt;0,V50,IF(AO51&gt;0,V51,IF(AO52&gt;0,V52,IF(AO53&gt;0,V53,IF(AO54&gt;0,V54,IF(AO55&gt;0,V55,IF(AO56&gt;0,V56,IF(AO57&gt;0,V57,IF(AO58&gt;0,V58,IF(AO59&gt;0,V59,IF(AO60&gt;0,V60,IF(AO61&gt;0,V61,IF(AO62&gt;0,V62,IF(AO63&gt;0,V63,IF(AO64&gt;0,V64,IF(AO65&gt;0,V65,IF(AO66&gt;0,V66,IF(AO67&gt;0,V67,IF(AO68&gt;0,V68,IF(AO69&gt;0,V69,"ao70?")))))))))))))))))))))))))))))))))))))))))))))))))))))))))))))))))</f>
        <v>SWEEP HOLE , CIRCULATE HOLE CLEAN.2</v>
      </c>
      <c r="T6" s="9">
        <f>IF(IF(S6=V5,AO5,IF(S6=V6,AO6,IF(S6=V7,AO7,IF(S6=V8,AO8,IF(S6=V9,AO9,IF(S6=V10,AO10,IF(S6=V11,AO11,IF(S6=V12,AO12,IF(S6=V13,AO13,IF(S6=V14,AO14,IF(S6=V15,AO15,IF(S6=V16,AO16,IF(S6=V17,AO17,IF(S6=V18,AO18,IF(S6=V19,AO19,IF(S6=V20,AO20,IF(S6=V21,AO21,IF(S6=V22,AO22,IF(S6=V23,AO23,IF(S6=V24,AO24,IF(S6=V25,AO25,IF(S6=V26,AO26,IF(S6=V27,AO27,IF(S6=V28,AO28,IF(S6=V29,AO29,IF(S6=V30,AO30,IF(S6=V31,AO31,IF(S6=V32,AO32,IF(S6=V33,AO33,IF(S6=V34,AO34,IF(S6=V35,AO35,IF(S6=V36,AO36,IF(S6=V37,AO37,IF(S6=V38,AO38,IF(S6=V39,AO39,IF(S6=V40,AO40,IF(S6=V41,AO41,IF(S6=V42,AO42,IF(S6=V43,AO43,IF(S6=V44,AO44,IF(S6=V45,AO45,IF(S6=V46,AO46,IF(S6=V47,AO47,IF(S6=V48,AO48,IF(S6=V49,AO49,IF(S6=V50,AO50,IF(S6=V51,AO51,IF(S6=V52,AO52,IF(S6=V53,AO53,IF(S6=V54,AO54,IF(S6=V55,AO55,0)))))))))))))))))))))))))))))))))))))))))))))))))))&gt;24,24,IF(S6=V5,AO5,IF(S6=V6,AO6,IF(S6=V7,AO7,IF(S6=V8,AO8,IF(S6=V9,AO9,IF(S6=V10,AO10,IF(S6=V11,AO11,IF(S6=V12,AO12,IF(S6=V13,AO13,IF(S6=V14,AO14,IF(S6=V15,AO15,IF(S6=V16,AO16,IF(S6=V17,AO17,IF(S6=V18,AO18,IF(S6=V19,AO19,IF(S6=V20,AO20,IF(S6=V21,AO21,IF(S6=V22,AO22,IF(S6=V23,AO23,IF(S6=V24,AO24,IF(S6=V25,AO25,IF(S6=V26,AO26,IF(S6=V27,AO27,IF(S6=V28,AO28,IF(S6=V29,AO29,IF(S6=V30,AO30,IF(S6=V31,AO31,IF(S6=V32,AO32,IF(S6=V33,AO33,IF(S6=V34,AO34,IF(S6=V35,AO35,IF(S6=V36,AO36,IF(S6=V37,AO37,IF(S6=V38,AO38,IF(S6=V39,AO39,IF(S6=V40,AO40,IF(S6=V41,AO41,IF(S6=V42,AO42,IF(S6=V43,AO43,IF(S6=V44,AO44,IF(S6=V45,AO45,IF(S6=V46,AO46,IF(S6=V47,AO47,IF(S6=V48,AO48,IF(S6=V49,AO49,IF(S6=V50,AO50,IF(S6=V51,AO51,IF(S6=V52,AO52,IF(S6=V53,AO53,IF(S6=V54,AO54,IF(S6=V55,AO55,0))))))))))))))))))))))))))))))))))))))))))))))))))))</f>
        <v>1</v>
      </c>
      <c r="U6" s="10">
        <f>T6</f>
        <v>1</v>
      </c>
      <c r="V6" s="12" t="s">
        <v>3</v>
      </c>
      <c r="W6" s="13"/>
      <c r="X6" s="13"/>
      <c r="Y6" s="13"/>
      <c r="Z6" s="37">
        <f>Z5+1</f>
        <v>6</v>
      </c>
      <c r="AA6" s="56">
        <v>11</v>
      </c>
      <c r="AB6" s="57"/>
      <c r="AC6" s="58">
        <f>AC5+AA6</f>
        <v>14</v>
      </c>
      <c r="AD6" s="59">
        <f t="shared" ref="AD6:AD69" si="3">AC6/24</f>
        <v>0.58333333333333337</v>
      </c>
      <c r="AE6" s="53">
        <f>IF(AC6&lt;24,0,IF(V6=A$6,AA6-B$6,IF(V6=A$7,AA6-B$7,IF(V6=A$8,AA6-B$8,IF(V6=A$9,AA6-B$9,IF(V6=A$10,AA6-B$10,IF(V6=A$11,AA6-B$11,IF(V6=A$12,AA6-B$12,IF(V6=A$13,AA6-B$13,IF(V6=A$14,AA6-B$14,IF(V6=A$15,AA6-B$15,IF(V6=A$16,AA6-B$16,IF(V6=A$17,AA6-B$17,IF(V6=A$18,AA6-B$18,IF(V6=A$19,AA6-B$19,IF(V6=A$20,AA6-B$20,AA6))))))))))))))))</f>
        <v>0</v>
      </c>
      <c r="AF6" s="54">
        <f>AF5+AE6</f>
        <v>0</v>
      </c>
      <c r="AG6" s="53">
        <f t="shared" ref="AG6:AG69" si="4">IF(AF6&lt;24,0,IF(V6=D$6,AE6-E$6,IF(V6=D$7,AE6-E$7,IF(V6=D$8,AE6-E$8,IF(V6=D$9,AE6-E$9,IF(V6=D$10,AE6-E$10,IF(V6=D$11,AE6-E$11,IF(V6=D$12,AE6-E$12,IF(V6=D$13,AE6-E$13,IF(V6=D$14,AE6-E$14,IF(V6=D$15,AE6-E$15,IF(V6=D$16,AE6-E$16,IF(V6=D$17,AE6-E$17,IF(V6=D$18,AE6-E$18,IF(V6=D$19,AE6-E$19,IF(V6=D$20,AE6-E$20,AE6))))))))))))))))</f>
        <v>0</v>
      </c>
      <c r="AH6" s="54">
        <f>AH5+AG6</f>
        <v>0</v>
      </c>
      <c r="AI6" s="53">
        <f t="shared" ref="AI6:AI69" si="5">IF(AH6&lt;24,0,IF(V6=G$6,AG6-H$6,IF(V6=G$7,AG6-H$7,IF(V6=G$8,AG6-H$8,IF(V6=G$9,AG6-H$9,IF(V6=G$10,AG6-H$10,IF(V6=G$11,AG6-H$11,IF(V6=G$12,AG6-H$12,IF(V6=G$13,AG6-H$13,IF(V6=G$14,AG6-H$14,IF(V6=G$15,AG6-H$15,IF(V6=G$16,AG6-H$16,IF(V6=G$17,AG6-H$17,IF(V6=G$18,AG6-H$18,IF(V6=G$19,AG6-H$19,IF(V6=G$20,AG6-H$20,AG6))))))))))))))))</f>
        <v>0</v>
      </c>
      <c r="AJ6" s="54">
        <f>AJ5+AI6</f>
        <v>0</v>
      </c>
      <c r="AK6" s="53">
        <f t="shared" ref="AK6:AK69" si="6">IF(AJ6&lt;24,0,IF(V6=J$6,AI6-K$6,IF(V6=J$7,AI6-K$7,IF(V6=J$8,AI6-K$8,IF(V6=J$9,AI6-K$9,IF(V6=J$10,AI6-K$10,IF(V6=J$11,AI6-K$11,IF(V6=J$12,AI6-K$12,IF(V6=J$13,AI6-K$13,IF(V6=J$14,AI6-K$14,IF(V6=J$15,AI6-K$15,IF(V6=J$16,AI6-K$16,IF(V6=J$17,AI6-K$17,IF(V6=J$18,AI6-K$18,IF(V6=J$19,AI6-K$19,IF(V6=J$20,AI6-K$20,AI6))))))))))))))))</f>
        <v>0</v>
      </c>
      <c r="AL6" s="54">
        <f>AL5+AK6</f>
        <v>0</v>
      </c>
      <c r="AM6" s="53">
        <f t="shared" ref="AM6:AM69" si="7">IF(AL6&lt;24,0,IF(V6=M$6,AK6-N$6,IF(V6=M$7,AK6-N$7,IF(V6=M$8,AK6-N$8,IF(V6=M$9,AK6-N$9,IF(V6=M$10,AK6-N$10,IF(V6=M$11,AK6-N$11,IF(V6=M$12,AK6-N$12,IF(V6=M$13,AK6-N$13,IF(V6=M$14,AK6-N$14,IF(V6=M$15,AK6-N$15,IF(V6=M$16,AK6-N$16,IF(V6=M$17,AK6-N$17,IF(V6=M$18,AK6-N$18,IF(V6=M$19,AK6-N$19,IF(V6=M$20,AK6-N$20,AK6))))))))))))))))</f>
        <v>0</v>
      </c>
      <c r="AN6" s="54">
        <f>AN5+AM6</f>
        <v>0</v>
      </c>
      <c r="AO6" s="53">
        <f t="shared" ref="AO6:AO69" si="8">IF(AN6&lt;24,0,IF(V6=P$6,AM6-Q$6,IF(V6=P$7,AM6-Q$7,IF(V6=P$8,AM6-Q$8,IF(V6=P$9,AM6-Q$9,IF(V6=P$10,AM6-Q$10,IF(V6=P$11,AM6-Q$11,IF(V6=P$12,AM6-Q$12,IF(V6=P$13,AM6-Q$13,IF(V6=P$14,AM6-Q$14,IF(V6=P$15,AM6-Q$15,IF(V6=P$16,AM6-Q$16,IF(V6=P$17,AM6-Q$17,IF(V6=P$18,AM6-Q$18,IF(V6=P$19,AM6-Q$19,IF(V6=P$20,AM6-Q$20,AM6))))))))))))))))</f>
        <v>0</v>
      </c>
      <c r="AP6" s="54">
        <f>AP5+AO6</f>
        <v>0</v>
      </c>
      <c r="AQ6" s="53">
        <f t="shared" ref="AQ6:AQ69" si="9">IF(AP6&lt;24,0,IF(V6=S$6,AO6-T$6,IF(V6=S$7,AO6-T$7,IF(V6=S$8,AO6-T$8,IF(V6=S$9,AO6-T$9,IF(V6=S$10,AO6-T$10,IF(V6=S$11,AO6-T$11,IF(V6=S$12,AO6-T$12,IF(V6=S$13,AO6-T$13,IF(V6=S$14,AO6-T$14,IF(V6=S$15,AO6-T$15,IF(V6=S$16,AO6-T$16,IF(V6=S$17,AO6-T$17,IF(V6=S$18,AO6-T$18,IF(V6=S$19,AO6-T$19,IF(V6=S$20,AO6-T$20,AO6))))))))))))))))</f>
        <v>0</v>
      </c>
      <c r="AR6" s="54">
        <f>AR5+AQ6</f>
        <v>0</v>
      </c>
      <c r="AS6" s="53">
        <f t="shared" ref="AS6:AS69" si="10">IF(AR6&lt;24,0,IF(V6=A$24,AQ6-B$24,IF(V6=A$25,AQ6-B$25,IF(V6=A$26,AQ6-B$26,IF(V6=A$27,AQ6-B$27,IF(V6=A$28,AQ6-B$28,IF(V6=A$29,AQ6-B$29,IF(V6=A$30,AQ6-B$30,IF(V6=A$31,AQ6-B$31,IF(V6=A$32,AQ6-B$32,IF(V6=A$33,AQ6-B$33,IF(V6=A$34,AQ6-B$34,IF(V6=A$35,AQ6-B$35,IF(V6=A$36,AQ6-B$36,IF(V6=A$37,AQ6-B$37,IF(V6=A$38,AQ6-B$38,AQ6))))))))))))))))</f>
        <v>0</v>
      </c>
      <c r="AT6" s="54">
        <f>AT5+AS6</f>
        <v>0</v>
      </c>
      <c r="AU6" s="53">
        <f t="shared" ref="AU6:AU69" si="11">IF(AT6&lt;24,0,IF(V6=D$24,AS6-E$24,IF(V6=D$25,AS6-E$25,IF(V6=D$26,AS6-E$26,IF(V6=D$27,AS6-E$27,IF(V6=D$28,AS6-E$28,IF(V6=D$29,AS6-E$29,IF(V6=D$30,AS6-E$30,IF(V6=D$31,AS6-E$31,IF(V6=D$32,AS6-E$32,IF(V6=D$33,AS6-E$33,IF(V6=D$34,AS6-E$34,IF(V6=D$35,AS6-E$35,IF(V6=D$36,AS6-E$36,IF(V6=D$37,AS6-E$37,IF(V6=D$38,AS6-E$38,AS6))))))))))))))))</f>
        <v>0</v>
      </c>
      <c r="AV6" s="54">
        <f>AV5+AU6</f>
        <v>0</v>
      </c>
      <c r="AW6" s="53">
        <f t="shared" ref="AW6:AW69" si="12">IF(AV6&lt;24,0,IF(V6=G$24,AU6-H$24,IF(V6=G$25,AU6-H$25,IF(V6=G$26,AU6-H$26,IF(V6=G$27,AU6-H$27,IF(V6=G$28,AU6-H$28,IF(V6=G$29,AU6-H$29,IF(V6=G$30,AU6-H$30,IF(V6=G$31,AU6-H$31,IF(V6=G$32,AU6-H$32,IF(V6=G$33,AU6-H$33,IF(V6=G$34,AU6-H$34,IF(V6=G$35,AU6-H$35,IF(V6=G$36,AU6-H$36,IF(V6=G$37,AU6-H$37,IF(V6=G$38,AU6-H$38,AU6))))))))))))))))</f>
        <v>0</v>
      </c>
      <c r="AX6" s="54">
        <f>AX5+AW6</f>
        <v>0</v>
      </c>
      <c r="AY6" s="53">
        <f t="shared" si="0"/>
        <v>0</v>
      </c>
      <c r="AZ6" s="54">
        <f>AZ5+AY6</f>
        <v>0</v>
      </c>
      <c r="BA6" s="53">
        <f t="shared" si="1"/>
        <v>0</v>
      </c>
      <c r="BB6" s="54">
        <f>BB5+BA6</f>
        <v>0</v>
      </c>
      <c r="BC6" s="53">
        <f t="shared" si="2"/>
        <v>0</v>
      </c>
      <c r="BD6" s="54">
        <f>BD5+BC6</f>
        <v>0</v>
      </c>
      <c r="BE6" s="38"/>
      <c r="BF6" s="38"/>
      <c r="BG6" s="38"/>
      <c r="BK6" s="38"/>
      <c r="BL6" s="38"/>
      <c r="BM6" s="38"/>
      <c r="BN6" s="38"/>
      <c r="BO6" s="38"/>
      <c r="BP6" s="38"/>
      <c r="BQ6" s="38"/>
      <c r="BR6" s="38"/>
      <c r="BS6" s="60">
        <v>34.5</v>
      </c>
      <c r="BT6" s="61">
        <f>BS6</f>
        <v>34.5</v>
      </c>
      <c r="BU6" s="62">
        <f t="shared" ref="BU6:BU69" si="13">AA6</f>
        <v>11</v>
      </c>
      <c r="BV6" s="63">
        <f>BU6</f>
        <v>11</v>
      </c>
      <c r="BW6" s="64">
        <v>0</v>
      </c>
      <c r="BX6" s="65">
        <v>700</v>
      </c>
      <c r="BY6" s="98" t="s">
        <v>97</v>
      </c>
      <c r="BZ6" s="66">
        <v>2</v>
      </c>
      <c r="CA6" s="12" t="s">
        <v>98</v>
      </c>
      <c r="CB6" s="38"/>
      <c r="CC6" s="38"/>
      <c r="CD6" s="38"/>
      <c r="CE6" s="38"/>
      <c r="CF6" s="38"/>
      <c r="CG6" s="38"/>
      <c r="CH6" s="38"/>
    </row>
    <row r="7" spans="1:86" ht="15" customHeight="1" x14ac:dyDescent="0.25">
      <c r="A7" s="5" t="str">
        <f>IF(C6=24,"",
IF(A6=V5,IF(AA6&gt;0,V6,IF(AA7&gt;0,V7,IF(AA8&gt;0,V8,IF(AA9&gt;0,V9,IF(AA10&gt;0,V10,IF(AA11&gt;0,V11,IF(AA12&gt;0,V12,IF(AA13&gt;0,V13,IF(AA14&gt;0,V14,IF(AA15&gt;0,V15)))))))))),
IF(A6=V6,IF(AA7&gt;0,V7,IF(AA8&gt;0,V8,IF(AA9&gt;0,V9,IF(AA10&gt;0,V10,IF(AA11&gt;0,V11,IF(AA12&gt;0,V12,IF(AA13&gt;0,V13,IF(AA14&gt;0,V14,IF(AA15&gt;0,V15,IF(AA16&gt;0,V16)))))))))),
IF(A6=V7,IF(AA8&gt;0,V8,IF(AA9&gt;0,V9,IF(AA10&gt;0,V10,IF(AA11&gt;0,V11,IF(AA12&gt;0,V12,IF(AA13&gt;0,V13,IF(AA14&gt;0,V14,IF(AA15&gt;0,V15,IF(AA16&gt;0,V16,IF(AA17&gt;0,V17)))))))))),
IF(A6=V8,IF(AA9&gt;0,V9,IF(AA10&gt;0,V10,IF(AA11&gt;0,V11,IF(AA12&gt;0,V12,IF(AA13&gt;0,V13,IF(AA14&gt;0,V14,IF(AA15&gt;0,V15,IF(AA16&gt;0,V16,IF(AA17&gt;0,V17,IF(AA18&gt;0,V18)))))))))),
IF(A6=V9,IF(AA10&gt;0,V10,IF(AA11&gt;0,V11,IF(AA12&gt;0,V12,IF(AA13&gt;0,V13,IF(AA14&gt;0,V14,IF(AA15&gt;0,V15,IF(AA16&gt;0,V16,IF(AA17&gt;0,V17,IF(AA18&gt;0,V18,IF(AA19&gt;0,V19)))))))))),
IF(A6=V10,IF(AA11&gt;0,V11,IF(AA12&gt;0,V12,IF(AA13&gt;0,V13,IF(AA14&gt;0,V14,IF(AA15&gt;0,V15,IF(AA16&gt;0,V16,IF(AA17&gt;0,V17,IF(AA18&gt;0,V18,IF(AA19&gt;0,V19,IF(AA20&gt;0,V20)))))))))),
IF(A6=V11,IF(AA12&gt;0,V12,IF(AA13&gt;0,V13,IF(AA14&gt;0,V14,IF(AA15&gt;0,V15,IF(AA16&gt;0,V16,IF(AA17&gt;0,V17,IF(AA18&gt;0,V18,IF(AA19&gt;0,V19,IF(AA20&gt;0,V20,IF(AA21&gt;0,V21)))))))))),
IF(A6=V12,IF(AA13&gt;0,V13,IF(AA14&gt;0,V14,IF(AA15&gt;0,V15,IF(AA16&gt;0,V16,IF(AA17&gt;0,V17,IF(AA18&gt;0,V18,IF(AA19&gt;0,V19,IF(AA20&gt;0,V20,IF(AA21&gt;0,V21,IF(AA22&gt;0,V22)))))))))),
IF(A6=V13,IF(AA14&gt;0,V14,IF(AA15&gt;0,V15,IF(AA16&gt;0,V16,IF(AA17&gt;0,V17,IF(AA18&gt;0,V18,IF(AA19&gt;0,V19,IF(AA20&gt;0,V20,IF(AA21&gt;0,V21,IF(AA22&gt;0,V22,IF(AA23&gt;0,V23)))))))))),
IF(A6=V14,IF(AA15&gt;0,V15,IF(AA16&gt;0,V16,IF(AA17&gt;0,V17,IF(AA18&gt;0,V18,IF(AA19&gt;0,V19,IF(AA20&gt;0,V20,IF(AA21&gt;0,V21,IF(AA22&gt;0,V22,IF(AA23&gt;0,V23,IF(AA24&gt;0,V24)))))))))),
IF(A6=V15,IF(AA16&gt;0,V16,IF(AA17&gt;0,V17,IF(AA18&gt;0,V18,IF(AA19&gt;0,V19,IF(AA20&gt;0,V20,IF(AA21&gt;0,V21,IF(AA22&gt;0,V22,IF(AA23&gt;0,V23,IF(AA24&gt;0,V24,IF(AA25&gt;0,V25)))))))))),
IF(A6=V16,IF(AA17&gt;0,V17,IF(AA18&gt;0,V18,IF(AA19&gt;0,V19,IF(AA20&gt;0,V20,IF(AA21&gt;0,V21,IF(AA22&gt;0,V22,IF(AA23&gt;0,V23,IF(AA24&gt;0,V24,IF(AA25&gt;0,V25,IF(AA26&gt;0,V26)))))))))),
IF(A6=V17,IF(AA18&gt;0,V18,IF(AA19&gt;0,V19,IF(AA20&gt;0,V20,IF(AA21&gt;0,V21,IF(AA22&gt;0,V22,IF(AA23&gt;0,V23,IF(AA24&gt;0,V24,IF(AA25&gt;0,V25,IF(AA26&gt;0,V26,IF(AA27&gt;0,V27)))))))))),
IF(A6=V18,IF(AA19&gt;0,V19,IF(AA20&gt;0,V20,IF(AA21&gt;0,V21,IF(AA22&gt;0,V22,IF(AA23&gt;0,V23,IF(AA24&gt;0,V24,IF(AA25&gt;0,V25,IF(AA26&gt;0,V26,IF(AA27&gt;0,V27,IF(AA28&gt;0,V28)))))))))),
IF(A6=V19,IF(AA20&gt;0,V20,IF(AA21&gt;0,V21,IF(AA22&gt;0,V22,IF(AA23&gt;0,V23,IF(AA24&gt;0,V24,IF(AA25&gt;0,V25,IF(AA26&gt;0,V26,IF(AA27&gt;0,V27,IF(AA28&gt;0,V28,IF(AA29&gt;0,V29)))))))))),
IF(A6=V20,IF(AA21&gt;0,V21,IF(AA22&gt;0,V22,IF(AA23&gt;0,V23,IF(AA24&gt;0,V24,IF(AA25&gt;0,V25,IF(AA26&gt;0,V26,IF(AA27&gt;0,V27,IF(AA28&gt;0,V28,IF(AA29&gt;0,V29,IF(AA30&gt;0,V30)))))))))),
IF(A6=V21,IF(AA22&gt;0,V21,IF(AA23&gt;0,V23,IF(AA24&gt;0,V24,IF(AA25&gt;0,V25,IF(AA26&gt;0,V26,IF(AA27&gt;0,V27,IF(AA28&gt;0,V28,IF(AA29&gt;0,V29,IF(AA30&gt;0,V30,IF(AA31&gt;0,V31)))))))))),
IF(A6=V22,IF(AA23&gt;0,V23,IF(AA24&gt;0,V24,IF(AA25&gt;0,V25,IF(AA26&gt;0,V26,IF(AA27&gt;0,V27,IF(AA28&gt;0,V28,IF(AA29&gt;0,V29,IF(AA30&gt;0,V30,IF(AA31&gt;0,V31,IF(AA32&gt;0,V32)))))))))),
IF(A6=V23,IF(AA24&gt;0,V24,IF(AA25&gt;0,V25,IF(AA26&gt;0,V26,IF(AA27&gt;0,V27,IF(AA28&gt;0,V28,IF(AA29&gt;0,V29,IF(AA30&gt;0,V30,IF(AA31&gt;0,V31,IF(AA32&gt;0,V32,IF(AA33&gt;0,V33)))))))))),
IF(A6=V24,IF(AA25&gt;0,V25,IF(AA26&gt;0,V26,IF(AA27&gt;0,V27,IF(AA28&gt;0,V28,IF(AA29&gt;0,V29,IF(AA30&gt;0,V30,IF(AA31&gt;0,V31,IF(AA32&gt;0,V32,IF(AA33&gt;0,V33,IF(AA34&gt;0,V34)))))))))),
IF(A6=V25,IF(AA26&gt;0,V26,IF(AA27&gt;0,V27,IF(AA28&gt;0,V28,IF(AA29&gt;0,V29,IF(AA30&gt;0,V30,IF(AA31&gt;0,V31,IF(AA32&gt;0,V32,IF(AA33&gt;0,V33,IF(AA34&gt;0,V34,IF(AA35&gt;0,V35)))))))))),
IF(A6=V26,IF(AA27&gt;0,V27,IF(AA28&gt;0,V28,IF(AA29&gt;0,V29,IF(AA30&gt;0,V30,IF(AA31&gt;0,V31,IF(AA32&gt;0,V32,IF(AA33&gt;0,V33,IF(AA34&gt;0,V34,IF(AA35&gt;0,V35,IF(AA36&gt;0,V36)))))))))),
IF(A6=V27,IF(AA28&gt;0,V28,IF(AA29&gt;0,V29,IF(AA30&gt;0,V30,IF(AA31&gt;0,V31,IF(AA32&gt;0,V32,IF(AA33&gt;0,V33,IF(AA34&gt;0,V34,IF(AA35&gt;0,V35,IF(AA36&gt;0,V36,IF(AA37&gt;0,V37)))))))))),
IF(A6=V28,IF(AA29&gt;0,V29,IF(AA30&gt;0,V30,IF(AA31&gt;0,V31,IF(AA32&gt;0,V32,IF(AA33&gt;0,V33,IF(AA34&gt;0,V34,IF(AA35&gt;0,V35,IF(AA36&gt;0,V36,IF(AA37&gt;0,V37,IF(AA38&gt;0,V38)))))))))),
IF(A6=V29,IF(AA30&gt;0,V30,IF(AA31&gt;0,V31,IF(AA32&gt;0,V32,IF(AA33&gt;0,V33,IF(AA34&gt;0,V34,IF(AA35&gt;0,V35,IF(AA36&gt;0,V36,IF(AA37&gt;0,V37,IF(AA38&gt;0,V38,IF(AA39&gt;0,V39)))))))))),
IF(A6=V30,IF(AA31&gt;0,V31,IF(AA32&gt;0,V32,IF(AA33&gt;0,V33,IF(AA34&gt;0,V34,IF(AA35&gt;0,V35,IF(AA36&gt;0,V36,IF(AA37&gt;0,V37,IF(AA38&gt;0,V38,IF(AA39&gt;0,V39,IF(AA40&gt;0,V40)))))))))),V31)))))))))))))))))))))))))))</f>
        <v>ROTARY DRILL 22" HOLE SECTION. PU DC from</v>
      </c>
      <c r="B7" s="6">
        <f>IF(IF(A7=V6,AA6,IF(A7=V7,AA7,IF(A7=V8,AA8,IF(A7=V9,AA9,IF(A7=V10,AA10,IF(A7=V11,AA11,IF(A7=V12,AA12,IF(A7=V13,AA13,IF(A7=V14,AA14,IF(A7=V15,AA15,IF(A7=V16,AA16,IF(A7=V17,AA17,IF(A7=V18,AA18,IF(A7=V19,AA19,IF(A7=V20,AA20,IF(A7=V21,AA21,IF(A7=V22,AA22,IF(A7=V23,AA23,IF(A7=V24,AA24,IF(A7=V25,AA25,IF(A7=V26,AA26,IF(A7=V27,AA27,IF(A7=V28,AA28,IF(A7=V29,AA29,IF(A7=V30,AA30,IF(A7=V31,AA31,))))))))))))))))))))))))))+C6&gt;24,24-C6,IF(A7=V6,AA6,IF(A7=V7,AA7,IF(A7=V8,AA8,IF(A7=V9,AA9,IF(A7=V10,AA10,IF(A7=V11,AA11,IF(A7=V12,AA12,IF(A7=V13,AA13,IF(A7=V14,AA14,IF(A7=V15,AA15,IF(A7=V16,AA16,IF(A7=V17,AA17,IF(A7=V18,AA18,IF(A7=V19,AA19,IF(A7=V20,AA20,IF(A7=V21,AA21,IF(A7=V22,AA22,IF(A7=V23,AA23,IF(A7=V24,AA24,IF(A7=V25,AA25,IF(A7=V26,AA26,IF(A7=V27,AA27,IF(A7=V28,AA28,IF(A7=V29,AA29,IF(A7=V30,AA30,IF(A7=V31,AA31,0)))))))))))))))))))))))))))</f>
        <v>11</v>
      </c>
      <c r="C7" s="7">
        <f t="shared" ref="C7:C20" si="14">C6+B7</f>
        <v>14</v>
      </c>
      <c r="D7" s="8" t="str">
        <f>IF($B$5&lt;24,0,
IF(F6=24,0,
IF(D6=V6,IF(AE7&gt;0,V7,IF(AE8&gt;0,V8,IF(AE9&gt;0,V9,IF(AE10&gt;0,V10,IF(AE11&gt;0,V11,IF(AE12&gt;0,V12,IF(AE13&gt;0,V13,IF(AE14&gt;0,V14,IF(AE15&gt;0,V15,IF(AE16&gt;0,V16,IF(AE17&gt;0,V17))))))))))),
IF(D6=V7,IF(AE8&gt;0,V8,IF(AE9&gt;0,V9,IF(AE10&gt;0,V10,IF(AE11&gt;0,V11,IF(AE12&gt;0,V12,IF(AE13&gt;0,V13,IF(AE14&gt;0,V14,IF(AE15&gt;0,V15,IF(AE16&gt;0,V16,IF(AE17&gt;0,V17,IF(AE18&gt;0,V18))))))))))),
IF(D6=V8,IF(AE9&gt;0,V9,IF(AE10&gt;0,V10,IF(AE11&gt;0,V11,IF(AE12&gt;0,V12,IF(AE13&gt;0,V13,IF(AE14&gt;0,V14,IF(AE15&gt;0,V15,IF(AE16&gt;0,V16,IF(AE17&gt;0,V17,IF(AE18&gt;0,V18,IF(AE19&gt;0,V19))))))))))),
IF(D6=V9,IF(AE10&gt;0,V10,IF(AE11&gt;0,V11,IF(AE12&gt;0,V12,IF(AE13&gt;0,V13,IF(AE14&gt;0,V14,IF(AE15&gt;0,V15,IF(AE16&gt;0,V16,IF(AE17&gt;0,V17,IF(AE18&gt;0,V18,IF(AE19&gt;0,V19,IF(AE20&gt;0,V20))))))))))),
IF(D6=V10,IF(AE11&gt;0,V11,IF(AE12&gt;0,V12,IF(AE13&gt;0,V13,IF(AE14&gt;0,V14,IF(AE15&gt;0,V15,IF(AE16&gt;0,V16,IF(AE17&gt;0,V17,IF(AE18&gt;0,V18,IF(AE19&gt;0,V19,IF(AE20&gt;0,V20,IF(AE21&gt;0,V21))))))))))),
IF(D6=V11,IF(AE12&gt;0,V12,IF(AE13&gt;0,V13,IF(AE14&gt;0,V14,IF(AE15&gt;0,V15,IF(AE16&gt;0,V16,IF(AE17&gt;0,V17,IF(AE18&gt;0,V18,IF(AE19&gt;0,V19,IF(AE20&gt;0,V20,IF(AE21&gt;0,V21,IF(AE22&gt;0,V22))))))))))),
IF(D6=V12,IF(AE13&gt;0,V13,IF(AE14&gt;0,V14,IF(AE15&gt;0,V15,IF(AE16&gt;0,V16,IF(AE17&gt;0,V17,IF(AE18&gt;0,V18,IF(AE19&gt;0,V19,IF(AE20&gt;0,V20,IF(AE21&gt;0,V21,IF(AE22&gt;0,V22,IF(AE23&gt;0,V23))))))))))),
IF(D6=V13,IF(AE14&gt;0,V14,IF(AE15&gt;0,V15,IF(AE16&gt;0,V16,IF(AE17&gt;0,V17,IF(AE18&gt;0,V18,IF(AE19&gt;0,V19,IF(AE20&gt;0,V20,IF(AE21&gt;0,V21,IF(AE22&gt;0,V22,IF(AE23&gt;0,V23,IF(AE24&gt;0,V24))))))))))),
IF(D6=V14,IF(AE15&gt;0,V15,IF(AE16&gt;0,V16,IF(AE17&gt;0,V17,IF(AE18&gt;0,V18,IF(AE19&gt;0,V19,IF(AE20&gt;0,V20,IF(AE21&gt;0,V21,IF(AE22&gt;0,V22,IF(AE23&gt;0,V23,IF(AE24&gt;0,V24,IF(AE25&gt;0,V25))))))))))),
IF(D6=V15,IF(AE16&gt;0,V16,IF(AE17&gt;0,V17,IF(AE18&gt;0,V18,IF(AE19&gt;0,V19,IF(AE20&gt;0,V20,IF(AE21&gt;0,V21,IF(AE22&gt;0,V22,IF(AE23&gt;0,V23,IF(AE24&gt;0,V24,IF(AE25&gt;0,V25,IF(AE26&gt;0,V26))))))))))),
IF(D6=V16,IF(AE17&gt;0,V17,IF(AE18&gt;0,V18,IF(AE19&gt;0,V19,IF(AE10&gt;0,V20,IF(AE21&gt;0,V21,IF(AE22&gt;0,V22,IF(AE23&gt;0,V23,IF(AE24&gt;0,V24,IF(AE25&gt;0,V25,IF(AE26&gt;0,V26,IF(AE27&gt;0,V27))))))))))),
IF(D6=V17,IF(AE18&gt;0,V18,IF(AE19&gt;0,V19,IF(AE20&gt;0,V20,IF(AE21&gt;0,V21,IF(AE22&gt;0,V22,IF(AE23&gt;0,V23,IF(AE24&gt;0,V24,IF(AE25&gt;0,V25,IF(AE26&gt;0,V26,IF(AE27&gt;0,V27,IF(AE28&gt;0,V28))))))))))),
IF(D6=V18,IF(AE19&gt;0,V19,IF(AE20&gt;0,V20,IF(AE21&gt;0,V21,IF(AE22&gt;0,V22,IF(AE23&gt;0,V23,IF(AE24&gt;0,V24,IF(AE25&gt;0,V25,IF(AE26&gt;0,V26,IF(AE27&gt;0,V27,IF(AE28&gt;0,V28,IF(AE29&gt;0,V29))))))))))),
IF(D6=V19,IF(AE20&gt;0,V20,IF(AE21&gt;0,V21,IF(AE22&gt;0,V22,IF(AE23&gt;0,V23,IF(AE24&gt;0,V24,IF(AE25&gt;0,V25,IF(AE26&gt;0,V26,IF(AE27&gt;0,V27,IF(AE28&gt;0,V28,IF(AE29&gt;0,V29,IF(AE30&gt;0,V30))))))))))),
IF(D6=V20,IF(AE21&gt;0,V21,IF(AE22&gt;0,V22,IF(AE23&gt;0,V23,IF(AE24&gt;0,V24,IF(AE25&gt;0,V25,IF(AE26&gt;0,V26,IF(AE27&gt;0,V27,IF(AE28&gt;0,V28,IF(AE29&gt;0,V29,IF(AE30&gt;0,V30,IF(AE31&gt;0,V31))))))))))),
IF(D6=V21,IF(AE22&gt;0,V22,IF(AE23&gt;0,V23,IF(AE24&gt;0,V24,IF(AE25&gt;0,V25,IF(AE26&gt;0,V26,IF(AE27&gt;0,V27,IF(AE28&gt;0,V28,IF(AE29&gt;0,V29,IF(AE30&gt;0,V30,IF(AE31&gt;0,V31,IF(AE32&gt;0,V32))))))))))),
IF(D6=V22,IF(AE23&gt;0,V23,IF(AE24&gt;0,V24,IF(AE25&gt;0,V25,IF(AE26&gt;0,V26,IF(AE27&gt;0,V27,IF(AE28&gt;0,V28,IF(AE29&gt;0,V29,IF(AE30&gt;0,V30,IF(AE31&gt;0,V31,IF(AE32&gt;0,V32,IF(AE33&gt;0,V33))))))))))),
IF(D6=V23,IF(AE24&gt;0,V24,IF(AE25&gt;0,V25,IF(AE26&gt;0,V26,IF(AE27&gt;0,V27,IF(AE28&gt;0,V28,IF(AE29&gt;0,V29,IF(AE30&gt;0,V30,IF(AE31&gt;0,V31,IF(AE32&gt;0,V32,IF(AE33&gt;0,V33,IF(AE34&gt;0,V34))))))))))),
IF(D6=V24,IF(AE25&gt;0,V25,IF(AE26&gt;0,V26,IF(AE27&gt;0,V27,IF(AE28&gt;0,V28,IF(AE29&gt;0,V29,IF(AE30&gt;0,V30,IF(AE31&gt;0,V31,IF(AE32&gt;0,V32,IF(AE33&gt;0,V33,IF(AE34&gt;0,V34,IF(AE35&gt;0,V35))))))))))),
IF(D6=V25,IF(AE26&gt;0,V26,IF(AE27&gt;0,V27,IF(AE28&gt;0,V28,IF(AE29&gt;0,V29,IF(AE30&gt;0,V30,IF(AE31&gt;0,V31,IF(AE32&gt;0,V32,IF(AE33&gt;0,V33,IF(AE34&gt;0,V34,IF(AE35&gt;0,V35,IF(AE36&gt;0,V36))))))))))),
IF(D6=V26,IF(AE27&gt;0,V27,IF(AE28&gt;0,V28,IF(AE29&gt;0,V29,IF(AE30&gt;0,V30,IF(AE31&gt;0,V31,IF(AE32&gt;0,V32,IF(AE33&gt;0,V33,IF(AE34&gt;0,V34,IF(AE35&gt;0,V35,IF(AE36&gt;0,V36,IF(AE37&gt;0,V37))))))))))),
IF(D6=V27,IF(AE28&gt;0,V28,IF(AE29&gt;0,V29,IF(AE30&gt;0,V30,IF(AE31&gt;0,V31,IF(AE32&gt;0,V32,IF(AE33&gt;0,V33,IF(AE34&gt;0,V34,IF(AE35&gt;0,V35,IF(AE36&gt;0,V36,IF(AE37&gt;0,V37,IF(AE38&gt;0,V38))))))))))),
IF(D6=V28,IF(AE29&gt;0,V29,IF(AE30&gt;0,V30,IF(AE31&gt;0,V31,IF(AE32&gt;0,V32,IF(AE33&gt;0,V33,IF(AE34&gt;0,V34,IF(AE35&gt;0,V35,IF(AE36&gt;0,V36,IF(AE37&gt;0,V37,IF(AE38&gt;0,V38,IF(AE39&gt;0,V39))))))))))),
IF(D6=V29,IF(AE30&gt;0,V30,IF(AE31&gt;0,V31,IF(AE32&gt;0,V32,IF(AE33&gt;0,V33,IF(AE34&gt;0,V34,IF(AE35&gt;0,V35,IF(AE36&gt;0,V36,IF(AE37&gt;0,V37,IF(AE38&gt;0,V38,IF(AE39&gt;0,V39,IF(AE40&gt;0,V40))))))))))),
IF(D6=V30,IF(AE31&gt;0,V31,IF(AE32&gt;0,V32,IF(AE33&gt;0,V33,IF(AE34&gt;0,V34,IF(AE35&gt;0,V35,IF(AE36&gt;0,V36,IF(AE37&gt;0,V37,IF(AE38&gt;0,V38,IF(AE39&gt;0,V39,IF(AE40&gt;0,V40,IF(AE41&gt;0,V41))))))))))),
IF(D6=V31,IF(AE32&gt;0,V32,IF(AE33&gt;0,V33,IF(AE34&gt;0,V34,IF(AE35&gt;0,V35,IF(AE36&gt;0,V36,IF(AE37&gt;0,V37,IF(AE38&gt;0,V38,IF(AE39&gt;0,V39,IF(AE40&gt;0,V40,IF(AE41&gt;0,V41,IF(AE42&gt;0,V42))))))))))),
IF(D6=V32,IF(AE33&gt;0,V33,IF(AE34&gt;0,V34,IF(AE35&gt;0,V35,IF(AE36&gt;0,V36,IF(AE37&gt;0,V37,IF(AE38&gt;0,V38,IF(AE39&gt;0,V39,IF(AE40&gt;0,V40,IF(AE41&gt;0,V41,IF(AE42&gt;0,V42,IF(AE43&gt;0,V43))))))))))),
IF(D6=V33,IF(AE34&gt;0,V34,IF(AE35&gt;0,V35,IF(AE36&gt;0,V36,IF(AE37&gt;0,V37,IF(AE38&gt;0,V38,IF(AE39&gt;0,V39,IF(AE40&gt;0,V40,IF(AE41&gt;0,V41,IF(AE42&gt;0,V42,IF(AE43&gt;0,V43,IF(AE44&gt;0,V44))))))))))),
IF(D6=V34,IF(AE35&gt;0,V35,IF(AE36&gt;0,V36,IF(AE37&gt;0,V37,IF(AE38&gt;0,V38,IF(AE39&gt;0,V39,IF(AE40&gt;0,V40,IF(AE41&gt;0,V41,IF(AE42&gt;0,V42,IF(AE43&gt;0,V43,IF(AE44&gt;0,V44,IF(AE45&gt;0,V45))))))))))),
IF(D6=V35,IF(AE36&gt;0,V36,IF(AE37&gt;0,V37,IF(AE38&gt;0,V38,IF(AE39&gt;0,V39,IF(AE40&gt;0,V40,IF(AE41&gt;0,V41,IF(AE42&gt;0,V42,IF(AE43&gt;0,V43,IF(AE44&gt;0,V44,IF(AE45&gt;0,V45,IF(AE46&gt;0,V46))))))))))),
IF(D6=V36,IF(AE37&gt;0,V37,IF(AE38&gt;0,V38,IF(AE39&gt;0,V39,IF(AE40&gt;0,V40,IF(AE41&gt;0,V41,IF(AE42&gt;0,V42,IF(AE43&gt;0,V43,IF(AE44&gt;0,V44,IF(AE45&gt;0,V45,IF(AE46&gt;0,V46,IF(AE47&gt;0,V47))))))))))),
IF(D6=V37,IF(AE38&gt;0,V38,IF(AE39&gt;0,V39,IF(AE40&gt;0,V40,IF(AE41&gt;0,V41,IF(AE42&gt;0,V42,IF(AE43&gt;0,V43,IF(AE44&gt;0,V44,IF(AE45&gt;0,V45,IF(AE46&gt;0,V46,IF(AE47&gt;0,V47,IF(AE48&gt;0,V48))))))))))),V38))))))))))))))))))))))))))))))))))</f>
        <v>SWEEP HOLE W/ 70 BBLS HI VIS, CIRCULATE HOLE5</v>
      </c>
      <c r="E7" s="9">
        <f>IF($B$5&lt;24,0,IF(IF(D7=V6,AE6,IF(D7=V7,AE7,IF(D7=V8,AE8,IF(D7=V9,AE9,IF(D7=V10,AE10,IF(D7=V11,AE11,IF(D7=V12,AE12,IF(D7=V13,AE13,IF(D7=V14,AE14,IF(D7=V15,AE15,IF(D7=V16,AE16,IF(D7=V17,AE17,IF(D7=V18,AE18,IF(D7=V19,AE19,IF(D7=V20,AE20,IF(D7=V21,AE21,IF(D7=V22,AE22,IF(D7=V23,AE23,IF(D7=V24,AE24,IF(D7=V25,AE25,IF(D7=V26,AE26,IF(D7=V27,AE27,IF(D7=V28,AE28,IF(D7=V29,AE29,IF(D7=V30,AE30,IF(D7=V31,AE31,IF(D7=V32,AE32,IF(D7=V33,AE33,IF(D7=V34,AE34,IF(D7=V35,AE35,IF(D7=V36,AE36,IF(D7=V37,AE27,IF(D7=V38,AE38,IF(D7=V39,AE39,IF(D7=V40,AE40,0)))))))))))))))))))))))))))))))))))+F6&gt;24,24-F6,IF(D7=V6,AE6,IF(D7=V7,AE7,IF(D7=V8,AE8,IF(D7=V9,AE9,IF(D7=V10,AE10,IF(D7=V11,AE11,IF(D7=V12,AE12,IF(D7=V13,AE13,IF(D7=V14,AE14,IF(D7=V15,AE15,IF(D7=V16,AE16,IF(D7=V17,AE17,IF(D7=V18,AE18,IF(D7=V19,AE19,IF(D7=V20,AE20,IF(D7=V21,AE21,IF(D7=V22,AE22,IF(D7=V23,AE23,IF(D7=V24,AE24,IF(D7=V25,AE25,IF(D7=V26,AE26,IF(D7=V27,AE27,IF(D7=V28,AE28,IF(D7=V29,AE29,IF(D7=V30,AE30,IF(D7=V31,AE31,IF(D7=V32,AE32,IF(D7=V33,AE33,IF(D7=V34,AE34,IF(D7=V35,AE35,IF(D7=V36,AE36,IF(D7=V37,AE37,IF(D7=V38,AE38,IF(D7=V39,AE39,IF(D7=V40,AE40,0)))))))))))))))))))))))))))))))))))))</f>
        <v>18</v>
      </c>
      <c r="F7" s="10">
        <f t="shared" ref="F7:F20" si="15">F6+E7</f>
        <v>19</v>
      </c>
      <c r="G7" s="8" t="str">
        <f>IF($E$5&lt;24,0,
IF(I6=24,0,
IF(G6=V6,IF(AG7&gt;0,V7,IF(AG8&gt;0,V8,IF(AG9&gt;0,V9,IF(AG10&gt;0,V10,IF(AG11&gt;0,V11,IF(AG12&gt;0,V12,IF(AG13&gt;0,V13,IF(AG14&gt;0,V14,IF(AG15&gt;0,V15,IF(AG16&gt;0,V16,IF(AG17&gt;0,V17))))))))))),
IF(G6=V7,IF(AG8&gt;0,V8,IF(AG9&gt;0,V9,IF(AG10&gt;0,V10,IF(AG11&gt;0,V11,IF(AG12&gt;0,V12,IF(AG13&gt;0,V13,IF(AG14&gt;0,V14,IF(AG15&gt;0,V15,IF(AG16&gt;0,V16,IF(AG17&gt;0,V17,IF(AG18&gt;0,V18))))))))))),
IF(G6=V8,IF(AG9&gt;0,V9,IF(AG10&gt;0,V10,IF(AG11&gt;0,V11,IF(AG12&gt;0,V12,IF(AG13&gt;0,V13,IF(AG14&gt;0,V14,IF(AG15&gt;0,V15,IF(AG16&gt;0,V16,IF(AG17&gt;0,V17,IF(AG18&gt;0,V18,IF(AG19&gt;0,V19))))))))))),
IF(G6=V9,IF(AG10&gt;0,V10,IF(AG11&gt;0,V11,IF(AG12&gt;0,V12,IF(AG13&gt;0,V13,IF(AG14&gt;0,V14,IF(AG15&gt;0,V15,IF(AG16&gt;0,V16,IF(AG17&gt;0,V17,IF(AG18&gt;0,V18,IF(AG19&gt;0,V19,IF(AG20&gt;0,V20))))))))))),
IF(G6=V10,IF(AG11&gt;0,V11,IF(AG12&gt;0,V12,IF(AG13&gt;0,V13,IF(AG14&gt;0,V14,IF(AG15&gt;0,V15,IF(AG16&gt;0,V16,IF(AG17&gt;0,V17,IF(AG18&gt;0,V18,IF(AG19&gt;0,V19,IF(AG20&gt;0,V20,IF(AG21&gt;0,V21))))))))))),
IF(G6=V11,IF(AG12&gt;0,V12,IF(AG13&gt;0,V13,IF(AG14&gt;0,V14,IF(AG15&gt;0,V15,IF(AG16&gt;0,V16,IF(AG17&gt;0,V17,IF(AG18&gt;0,V18,IF(AG19&gt;0,V19,IF(AG20&gt;0,V20,IF(AG21&gt;0,V21,IF(AG22&gt;0,V22))))))))))),
IF(G6=V12,IF(AG13&gt;0,V13,IF(AG14&gt;0,V14,IF(AG15&gt;0,V15,IF(AG16&gt;0,V16,IF(AG17&gt;0,V17,IF(AG18&gt;0,V18,IF(AG19&gt;0,V19,IF(AG20&gt;0,V20,IF(AG21&gt;0,V21,IF(AG22&gt;0,V22,IF(AG23&gt;0,V23))))))))))),
IF(G6=V13,IF(AG14&gt;0,V14,IF(AG15&gt;0,V15,IF(AG16&gt;0,V16,IF(AG17&gt;0,V17,IF(AG18&gt;0,V18,IF(AG19&gt;0,V19,IF(AG20&gt;0,V20,IF(AG21&gt;0,V21,IF(AG22&gt;0,V22,IF(AG23&gt;0,V23,IF(AG24&gt;0,V24))))))))))),
IF(G6=V14,IF(AG15&gt;0,V15,IF(AG16&gt;0,V16,IF(AG17&gt;0,V17,IF(AG18&gt;0,V18,IF(AG19&gt;0,V19,IF(AG20&gt;0,V20,IF(AG21&gt;0,V21,IF(AG22&gt;0,V22,IF(AG23&gt;0,V23,IF(AG24&gt;0,V24,IF(AG25&gt;0,V25))))))))))),
IF(G6=V15,IF(AG16&gt;0,V16,IF(AG17&gt;0,V17,IF(AG18&gt;0,V18,IF(AG19&gt;0,V19,IF(AG20&gt;0,V20,IF(AG21&gt;0,V21,IF(AG22&gt;0,V22,IF(AG23&gt;0,V23,IF(AG24&gt;0,V24,IF(AG25&gt;0,V25,IF(AG26&gt;0,V26))))))))))),
IF(G6=V16,IF(AG17&gt;0,V17,IF(AG18&gt;0,V18,IF(AG19&gt;0,V19,IF(AG10&gt;0,V20,IF(AG21&gt;0,V21,IF(AG22&gt;0,V22,IF(AG23&gt;0,V23,IF(AG24&gt;0,V24,IF(AG25&gt;0,V25,IF(AG26&gt;0,V26,IF(AG27&gt;0,V27))))))))))),
IF(G6=V17,IF(AG18&gt;0,V18,IF(AG19&gt;0,V19,IF(AG20&gt;0,V20,IF(AG21&gt;0,V21,IF(AG22&gt;0,V22,IF(AG23&gt;0,V23,IF(AG24&gt;0,V24,IF(AG25&gt;0,V25,IF(AG26&gt;0,V26,IF(AG27&gt;0,V27,IF(AG28&gt;0,V28))))))))))),
IF(G6=V18,IF(AG19&gt;0,V19,IF(AG20&gt;0,V20,IF(AG21&gt;0,V21,IF(AG22&gt;0,V22,IF(AG23&gt;0,V23,IF(AG24&gt;0,V24,IF(AG25&gt;0,V25,IF(AG26&gt;0,V26,IF(AG27&gt;0,V27,IF(AG28&gt;0,V28,IF(AG29&gt;0,V29))))))))))),
IF(G6=V19,IF(AG20&gt;0,V20,IF(AG21&gt;0,V21,IF(AG22&gt;0,V22,IF(AG23&gt;0,V23,IF(AG24&gt;0,V24,IF(AG25&gt;0,V25,IF(AG26&gt;0,V26,IF(AG27&gt;0,V27,IF(AG28&gt;0,V28,IF(AG29&gt;0,V29,IF(AG30&gt;0,V30))))))))))),
IF(G6=V20,IF(AG21&gt;0,V21,IF(AG22&gt;0,V22,IF(AG23&gt;0,V23,IF(AG24&gt;0,V24,IF(AG25&gt;0,V25,IF(AG26&gt;0,V26,IF(AG27&gt;0,V27,IF(AG28&gt;0,V28,IF(AG29&gt;0,V29,IF(AG30&gt;0,V30,IF(AG31&gt;0,V31))))))))))),
IF(G6=V21,IF(AG22&gt;0,V22,IF(AG23&gt;0,V23,IF(AG24&gt;0,V24,IF(AG25&gt;0,V25,IF(AG26&gt;0,V26,IF(AG27&gt;0,V27,IF(AG28&gt;0,V28,IF(AG29&gt;0,V29,IF(AG30&gt;0,V30,IF(AG31&gt;0,V31,IF(AG32&gt;0,V32))))))))))),
IF(G6=V22,IF(AG23&gt;0,V23,IF(AG24&gt;0,V24,IF(AG25&gt;0,V25,IF(AG26&gt;0,V26,IF(AG27&gt;0,V27,IF(AG28&gt;0,V28,IF(AG29&gt;0,V29,IF(AG30&gt;0,V30,IF(AG31&gt;0,V31,IF(AG32&gt;0,V32,IF(AG33&gt;0,V33))))))))))),
IF(G6=V23,IF(AG24&gt;0,V24,IF(AG25&gt;0,V25,IF(AG26&gt;0,V26,IF(AG27&gt;0,V27,IF(AG28&gt;0,V28,IF(AG29&gt;0,V29,IF(AG30&gt;0,V30,IF(AG31&gt;0,V31,IF(AG32&gt;0,V32,IF(AG33&gt;0,V33,IF(AG34&gt;0,V34))))))))))),
IF(G6=V24,IF(AG25&gt;0,V25,IF(AG26&gt;0,V26,IF(AG27&gt;0,V27,IF(AG28&gt;0,V28,IF(AG29&gt;0,V29,IF(AG30&gt;0,V30,IF(AG31&gt;0,V31,IF(AG32&gt;0,V32,IF(AG33&gt;0,V33,IF(AG34&gt;0,V34,IF(AG35&gt;0,V35))))))))))),
IF(G6=V25,IF(AG26&gt;0,V26,IF(AG27&gt;0,V27,IF(AG28&gt;0,V28,IF(AG29&gt;0,V29,IF(AG30&gt;0,V30,IF(AG31&gt;0,V31,IF(AG32&gt;0,V32,IF(AG33&gt;0,V33,IF(AG34&gt;0,V34,IF(AG35&gt;0,V35,IF(AG36&gt;0,V36))))))))))),
IF(G6=V26,IF(AG27&gt;0,V27,IF(AG28&gt;0,V28,IF(AG29&gt;0,V29,IF(AG30&gt;0,V30,IF(AG31&gt;0,V31,IF(AG32&gt;0,V32,IF(AG33&gt;0,V33,IF(AG34&gt;0,V34,IF(AG35&gt;0,V35,IF(AG36&gt;0,V36,IF(AG37&gt;0,V37))))))))))),
IF(G6=V27,IF(AG28&gt;0,V28,IF(AG29&gt;0,V29,IF(AG30&gt;0,V30,IF(AG31&gt;0,V31,IF(AG32&gt;0,V32,IF(AG33&gt;0,V33,IF(AG34&gt;0,V34,IF(AG35&gt;0,V35,IF(AG36&gt;0,V36,IF(AG37&gt;0,V37,IF(AG38&gt;0,V38))))))))))),
IF(G6=V28,IF(AG29&gt;0,V29,IF(AG30&gt;0,V30,IF(AG31&gt;0,V31,IF(AG32&gt;0,V32,IF(AG33&gt;0,V33,IF(AG34&gt;0,V34,IF(AG35&gt;0,V35,IF(AG36&gt;0,V36,IF(AG37&gt;0,V37,IF(AG38&gt;0,V38,IF(AG39&gt;0,V39))))))))))),
IF(G6=V29,IF(AG30&gt;0,V30,IF(AG31&gt;0,V31,IF(AG32&gt;0,V32,IF(AG33&gt;0,V33,IF(AG34&gt;0,V34,IF(AG35&gt;0,V35,IF(AG36&gt;0,V36,IF(AG37&gt;0,V37,IF(AG38&gt;0,V38,IF(AG39&gt;0,V39,IF(AG40&gt;0,V40))))))))))),
IF(G6=V30,IF(AG31&gt;0,V31,IF(AG32&gt;0,V32,IF(AG33&gt;0,V33,IF(AG34&gt;0,V34,IF(AG35&gt;0,V35,IF(AG36&gt;0,V36,IF(AG37&gt;0,V37,IF(AG38&gt;0,V38,IF(AG39&gt;0,V39,IF(AG40&gt;0,V40,IF(AG41&gt;0,V41))))))))))),
IF(G6=V31,IF(AG32&gt;0,V32,IF(AG33&gt;0,V33,IF(AG34&gt;0,V34,IF(AG35&gt;0,V35,IF(AG36&gt;0,V36,IF(AG37&gt;0,V37,IF(AG38&gt;0,V38,IF(AG39&gt;0,V39,IF(AG40&gt;0,V40,IF(AG41&gt;0,V41,IF(AG42&gt;0,V42))))))))))),
IF(G6=V32,IF(AG33&gt;0,V33,IF(AG34&gt;0,V34,IF(AG35&gt;0,V35,IF(AG36&gt;0,V36,IF(AG37&gt;0,V37,IF(AG38&gt;0,V38,IF(AG39&gt;0,V39,IF(AG40&gt;0,V40,IF(AG41&gt;0,V41,IF(AG42&gt;0,V42,IF(AG43&gt;0,V43))))))))))),
IF(G6=V33,IF(AG34&gt;0,V34,IF(AG35&gt;0,V35,IF(AG36&gt;0,V36,IF(AG37&gt;0,V37,IF(AG38&gt;0,V38,IF(AG39&gt;0,V39,IF(AG40&gt;0,V40,IF(AG41&gt;0,V41,IF(AG42&gt;0,V42,IF(AG43&gt;0,V43,IF(AG44&gt;0,V44))))))))))),
IF(G6=V34,IF(AG35&gt;0,V35,IF(AG36&gt;0,V36,IF(AG37&gt;0,V37,IF(AG38&gt;0,V38,IF(AG39&gt;0,V39,IF(AG40&gt;0,V40,IF(AG41&gt;0,V41,IF(AG42&gt;0,V42,IF(AG43&gt;0,V43,IF(AG44&gt;0,V44,IF(AG45&gt;0,V45))))))))))),
IF(G6=V35,IF(AG36&gt;0,V36,IF(AG37&gt;0,V37,IF(AG38&gt;0,V38,IF(AG39&gt;0,V39,IF(AG40&gt;0,V40,IF(AG41&gt;0,V41,IF(AG42&gt;0,V42,IF(AG43&gt;0,V43,IF(AG44&gt;0,V44,IF(AG45&gt;0,V45,IF(AG46&gt;0,V46))))))))))),
IF(G6=V36,IF(AG37&gt;0,V37,IF(AG38&gt;0,V38,IF(AG39&gt;0,V39,IF(AG40&gt;0,V40,IF(AG41&gt;0,V41,IF(AG42&gt;0,V42,IF(AG43&gt;0,V43,IF(AG44&gt;0,V44,IF(AG45&gt;0,V45,IF(AG46&gt;0,V46,IF(AG47&gt;0,V47))))))))))),
IF(G6=V37,IF(AG38&gt;0,V38,IF(AG39&gt;0,V39,IF(AG40&gt;0,V40,IF(AG41&gt;0,V41,IF(AG42&gt;0,V42,IF(AG43&gt;0,V43,IF(AG44&gt;0,V44,IF(AG45&gt;0,V45,IF(AG46&gt;0,V46,IF(AG47&gt;0,V47,IF(AG48&gt;0,V48))))))))))),V38))))))))))))))))))))))))))))))))))</f>
        <v>SWEEP HOLE W/ 70 BBLS HI VIS, CIRCULATE HOLE9</v>
      </c>
      <c r="H7" s="9">
        <f>IF($E$5&lt;24,0,IF(IF(G7=V6,AG6,IF(G7=V7,AG7,IF(G7=V8,AG8,IF(G7=V9,AG9,IF(G7=V10,AG10,IF(G7=V11,AG11,IF(G7=V12,AG12,IF(G7=V13,AG13,IF(G7=V14,AG14,IF(G7=V15,AG15,IF(G7=V16,AG16,IF(G7=V17,AG17,IF(G7=V18,AG18,IF(G7=V19,AG19,IF(G7=V20,AG20,IF(G7=V21,AG21,IF(G7=V22,AG23,IF(G7=V23,AG23,IF(G7=V24,AG24,IF(G7=V25,AG25,IF(G7=V26,AG26,IF(G7=V27,AG27,IF(G7=V28,AG28,IF(G7=V29,AG29,IF(G7=V30,AG30,IF(G7=V31,AG31,IF(G7=V32,AG32,IF(G7=V33,AG33,IF(G7=V34,AG34,IF(G7=V35,AG35,IF(G7=V36,AG36,IF(G7=V37,AG37,IF(G7=V38,AG38,IF(G7=V39,AG39,IF(G7=V40,AG40,IF(G7=V41,AG41,IF(G7=V42,AG42,IF(G7=V43,AG43,IF(G7=V44,AG44,IF(G7=V45,AG45,0))))))))))))))))))))))))))))))))))))))))+I6&gt;24,24-I6,IF(G7=V6,AG6,IF(G7=V7,AG7,IF(G7=V8,AG8,IF(G7=V9,AG9,IF(G7=V10,AG10,IF(G7=V11,AG11,IF(G7=V12,AG12,IF(G7=V13,AG13,IF(G7=V14,AG14,IF(G7=V15,AG15,IF(G7=V16,AG16,IF(G7=V17,AG17,IF(G7=V18,AG18,IF(G7=V19,AG19,IF(G7=V19,AG19,IF(G7=V19,AG19,IF(G7=V19,AG19,IF(G7=V19,AG19,IF(G7=V19,AG19,IF(G7=V19,AG19,IF(G7=V19,AG19,IF(G7=V19,AG19,IF(G7=V19,AG19,IF(G7=V20,AG20,IF(G7=V21,AG21,IF(G7=V22,AG23,IF(G7=V23,AG23,IF(G7=V24,AG24,IF(G7=V25,AG25,IF(G7=V26,AG26,IF(G7=V27,AG27,IF(G7=V28,AG28,IF(G7=V29,AG29,IF(G7=V30,AG30,IF(G7=V31,AG31,IF(G7=V32,AG32,IF(G7=V33,AG33,IF(G7=V34,AG34,IF(G7=V35,AG35,IF(G7=V36,AG36,IF(G7=V37,AG37,IF(G7=V38,AG38,IF(G7=V39,AG39,IF(G7=V40,AG40,IF(G7=V41,AG41,IF(G7=V42,AG42,IF(G7=V43,AG43,IF(G7=V44,AG44,IF(G7=V45,AG45,0)))))))))))))))))))))))))))))))))))))))))))))))))))</f>
        <v>2</v>
      </c>
      <c r="I7" s="10">
        <f t="shared" ref="I7:I20" si="16">I6+H7</f>
        <v>3</v>
      </c>
      <c r="J7" s="8" t="str">
        <f>IF($H$5&lt;24,0,IF(L6=24,0,
IF(J6=V6,IF(AI7&gt;0,V7,IF(AI8&gt;0,V8,IF(AI9&gt;0,V9,IF(AI10&gt;0,V10,IF(AI11&gt;0,V11,IF(AI12&gt;0,V12,IF(AI13&gt;0,V13,IF(AI14&gt;0,V14,IF(AI15&gt;0,V15,IF(AI16&gt;0,V16,IF(AI17&gt;0,V17,IF(AI18&gt;0,V18,0)))))))))))),
IF(J6=V7,IF(AI8&gt;0,V8,IF(AI9&gt;0,V9,IF(AI10&gt;0,V10,IF(AI11&gt;0,V11,IF(AI12&gt;0,V12,IF(AI13&gt;0,V13,IF(AI14&gt;0,V14,IF(AI15&gt;0,V15,IF(AI16&gt;0,V16,IF(AI17&gt;0,V17,IF(AI18&gt;0,V18,IF(AI19&gt;0,V19,0)))))))))))),
IF(J6=V8,IF(AI9&gt;0,V9,IF(AI10&gt;0,V10,IF(AI11&gt;0,V11,IF(AI12&gt;0,V12,IF(AI13&gt;0,V13,IF(AI14&gt;0,V14,IF(AI15&gt;0,V15,IF(AI16&gt;0,V16,IF(AI17&gt;0,V17,IF(AI18&gt;0,V18,IF(AI19&gt;0,V19,IF(AI20&gt;0,V20,0)))))))))))),
IF(J6=V9,IF(AI10&gt;0,V10,IF(AI11&gt;0,V11,IF(AI12&gt;0,V12,IF(AI13&gt;0,V13,IF(AI14&gt;0,V14,IF(AI15&gt;0,V15,IF(AI16&gt;0,V16,IF(AI17&gt;0,V17,IF(AI18&gt;0,V18,IF(AI19&gt;0,V19,IF(AI20&gt;0,V20,IF(AI21&gt;0,V21,0)))))))))))),
IF(J6=V10,IF(AI11&gt;0,V11,IF(AI12&gt;0,V12,IF(AI13&gt;0,V13,IF(AI14&gt;0,V14,IF(AI15&gt;0,V15,IF(AI16&gt;0,V16,IF(AI17&gt;0,V17,IF(AI18&gt;0,V18,IF(AI19&gt;0,V19,IF(AI20&gt;0,V20,IF(AI21&gt;0,V21,IF(AI22&gt;0,V22,0)))))))))))),
IF(J6=V11,IF(AI12&gt;0,V12,IF(AI13&gt;0,V13,IF(AI14&gt;0,V14,IF(AI15&gt;0,V15,IF(AI16&gt;0,V16,IF(AI17&gt;0,V17,IF(AI18&gt;0,V18,IF(AI19&gt;0,V19,IF(AI20&gt;0,V20,IF(AI21&gt;0,V21,IF(AI22&gt;0,V22,IF(AI23&gt;0,V23,0)))))))))))),
IF(J6=V12,IF(AI13&gt;0,V13,IF(AI14&gt;0,V14,IF(AI15&gt;0,V15,IF(AI16&gt;0,V16,IF(AI17&gt;0,V17,IF(AI18&gt;0,V18,IF(AI19&gt;0,V19,IF(AI20&gt;0,V20,IF(AI21&gt;0,V21,IF(AI22&gt;0,V22,IF(AI23&gt;0,V23,IF(AI24&gt;0,V24,0)))))))))))),
IF(J6=V13,IF(AI14&gt;0,V14,IF(AI15&gt;0,V15,IF(AI16&gt;0,V16,IF(AI17&gt;0,V17,IF(AI18&gt;0,V18,IF(AI19&gt;0,V19,IF(AI20&gt;0,V20,IF(AI21&gt;0,V21,IF(AI22&gt;0,V22,IF(AI23&gt;0,V23,IF(AI24&gt;0,V24,IF(AI24&gt;0,V24,0)))))))))))),
IF(J6=V14,IF(AI15&gt;0,V15,IF(AI16&gt;0,V16,IF(AI17&gt;0,V17,IF(AI18&gt;0,V18,IF(AI19&gt;0,V19,IF(AI20&gt;0,V20,IF(AI21&gt;0,V21,IF(AI22&gt;0,V22,IF(AI23&gt;0,V23,IF(AI24&gt;0,V24,IF(AI25&gt;0,V25,IF(AI26&gt;0,V26,0)))))))))))),
IF(J6=V15,IF(AI16&gt;0,V16,IF(AI17&gt;0,V17,IF(AI18&gt;0,V18,IF(AI19&gt;0,V19,IF(AI20&gt;0,V20,IF(AI21&gt;0,V21,IF(AI22&gt;0,V22,IF(AI23&gt;0,V23,IF(AI24&gt;0,V24,IF(AI25&gt;0,V25,IF(AI26&gt;0,V26,IF(AI27&gt;0,V27,0)))))))))))),
IF(J6=V16,IF(AI17&gt;0,V17,IF(AI18&gt;0,V18,IF(AI19&gt;0,V19,IF(AI10&gt;0,V20,IF(AI21&gt;0,V21,IF(AI22&gt;0,V22,IF(AI23&gt;0,V23,IF(AI24&gt;0,V24,IF(AI25&gt;0,V25,IF(AI26&gt;0,V26,IF(AI27&gt;0,V27,IF(AI28&gt;0,V28,0)))))))))))),
IF(J6=V17,IF(AI18&gt;0,V18,IF(AI19&gt;0,V19,IF(AI20&gt;0,V20,IF(AI21&gt;0,V21,IF(AI22&gt;0,V22,IF(AI23&gt;0,V23,IF(AI24&gt;0,V24,IF(AI25&gt;0,V25,IF(AI26&gt;0,V26,IF(AI27&gt;0,V27,IF(AI28&gt;0,V28,IF(AI29&gt;0,V29,0)))))))))))),
IF(J6=V18,IF(AI19&gt;0,V19,IF(AI20&gt;0,V20,IF(AI21&gt;0,V21,IF(AI22&gt;0,V22,IF(AI23&gt;0,V23,IF(AI24&gt;0,V24,IF(AI25&gt;0,V25,IF(AI26&gt;0,V26,IF(AI27&gt;0,V27IF(AI28&gt;0,V28,IF(AI29&gt;0,V29,IF(AI30&gt;0,V30,0)))))))))))),
IF(J6=V19,IF(AI20&gt;0,V20,IF(AI21&gt;0,V21,IF(AI22&gt;0,V22,IF(AI23&gt;0,V23,IF(AI24&gt;0,V24,IF(AI25&gt;0,V25,IF(AI26&gt;0,V26,IF(AI27&gt;0,V27,IF(AI28&gt;0,V28,IF(AI29&gt;0,V29,IF(AI30&gt;0,V30,IF(AI31&gt;0,V31,0)))))))))))),
IF(J6=V20,IF(AI21&gt;0,V21,IF(AI22&gt;0,V22,IF(AI23&gt;0,V23,IF(AI24&gt;0,V24,IF(AI25&gt;0,V25,IF(AI26&gt;0,V26,IF(AI27&gt;0,V27,IF(AI28&gt;0,V28,IF(AI29&gt;0,V29,IF(AI30&gt;0,V30,IF(AI31&gt;0,V31,IF(AI32&gt;0,V32,0)))))))))))),
IF(J6=V21,IF(AI22&gt;0,V22,IF(AI23&gt;0,V23,IF(AI24&gt;0,V24,IF(AI25&gt;0,V25,IF(AI26&gt;0,V26,IF(AI27&gt;0,V27,IF(AI28&gt;0,V28,IF(AI29&gt;0,V29,IF(AI30&gt;0,V30,IF(AI31&gt;0,V31,IF(AI32&gt;0,V32,IF(AI33&gt;0,V33,0)))))))))))),
IF(J6=V22,IF(AI23&gt;0,V23,IF(AI24&gt;0,V24,IF(AI25&gt;0,V25,IF(AI26&gt;0,V26,IF(AI27&gt;0,V27,IF(AI28&gt;0,V28,IF(AI29&gt;0,V29,IF(AI30&gt;0,V30,IF(AI31&gt;0,V31,IF(AI32&gt;0,V32,IF(AI33&gt;0,V33,IF(AI34&gt;0,V34,0)))))))))))),
IF(J6=V23,IF(AI24&gt;0,V24,IF(AI25&gt;0,V25,IF(AI26&gt;0,V26,IF(AI27&gt;0,V27,IF(AI28&gt;0,V28,IF(AI29&gt;0,V29,IF(AI30&gt;0,V30,IF(AI31&gt;0,V31,IF(AI32&gt;0,V32,IF(AI33&gt;0,V33,IF(AI34&gt;0,V34,IF(AI35&gt;0,V35,0)))))))))))),
IF(J6=V24,IF(AI25&gt;0,V25,IF(AI26&gt;0,V26,IF(AI27&gt;0,V27,IF(AI28&gt;0,V28,IF(AI29&gt;0,V29,IF(AI30&gt;0,V30,IF(AI31&gt;0,V31,IF(AI32&gt;0,V32,IF(AI33&gt;0,V33,F(AI34&gt;0,V34,IF(AI35&gt;0,V35,IF(AI36&gt;0,V36,0)))))))))))),
IF(J6=V25,IF(AI26&gt;0,V26,IF(AI27&gt;0,V27,IF(AI28&gt;0,V28,IF(AI29&gt;0,V29,IF(AI30&gt;0,V30,IF(AI31&gt;0,V31,IF(AI32&gt;0,V32,IF(AI33&gt;0,V33,IF(AI34&gt;0,V34,IF(AI35&gt;0,V35,IF(AI36&gt;0,V36,IF(AI37&gt;0,V37,0)))))))))))),
IF(J6=V26,IF(AI27&gt;0,V27,IF(AI28&gt;0,V28,IF(AI29&gt;0,V29,IF(AI30&gt;0,V30,IF(AI31&gt;0,V31,IF(AI32&gt;0,V32,IF(AI33&gt;0,V33,IF(AI34&gt;0,V34,IF(AI35&gt;0,V35,IF(AI36&gt;0,V36,IF(AI37&gt;0,V37,IF(AI38&gt;0,V38,0)))))))))))),
IF(J6=V27,IF(AI28&gt;0,V28,IF(AI29&gt;0,V29,IF(AI30&gt;0,V30,IF(AI31&gt;0,V31,IF(AI32&gt;0,V32,IF(AI33&gt;0,V33,IF(AI34&gt;0,V34,IF(AI35&gt;0,V35,IF(AI36&gt;0,V36,IF(AI37&gt;0,V37,IF(AI38&gt;0,V38,IF(AI39&gt;0,V39,0)))))))))))),
IF(J6=V28,IF(AI29&gt;0,V29,IF(AI30&gt;0,V30,IF(AI31&gt;0,V31,IF(AI32&gt;0,V32,IF(AI33&gt;0,V33,IF(AI34&gt;0,V34,IF(AI35&gt;0,V35,IF(AI36&gt;0,V36,IF(AI37&gt;0,V37,IF(AI38&gt;0,V38,IF(AI39&gt;0,V39,IF(AI40&gt;0,V40,0)))))))))))),
IF(J6=V29,IF(AI30&gt;0,V30,IF(AI31&gt;0,V31,IF(AI32&gt;0,V32,IF(AI33&gt;0,V33,IF(AI34&gt;0,V34,IF(AI35&gt;0,V35,IF(AI36&gt;0,V36,IF(AI37&gt;0,V37,IF(AI38&gt;0,V38,IF(AI39&gt;0,V39,IF(AI40&gt;0,V40,IF(AI41&gt;0,V41,0)))))))))))),
IF(J6=V30,IF(AI31&gt;0,V31,IF(AI32&gt;0,V32,IF(AI33&gt;0,V33,IF(AI34&gt;0,V34,IF(AI35&gt;0,V35,IF(AI36&gt;0,V36,IF(AI37&gt;0,V37,IF(AI38&gt;0,V38,IF(AI39&gt;0,V39,IF(AI40&gt;0,V40,IF(AI41&gt;0,V41,IF(AI42&gt;0,V42,0)))))))))))),
IF(J6=V31,IF(AI32&gt;0,V32,IF(AI33&gt;0,V33,IF(AI34&gt;0,V34,IF(AI35&gt;0,V35,IF(AI36&gt;0,V36,IF(AI37&gt;0,V37,IF(AI38&gt;0,V38,IF(AI39&gt;0,V39,IF(AI40&gt;0,V40,IF(AI41&gt;0,V41,IF(AI42&gt;0,V42,IF(AI43&gt;0,V43,0)))))))))))),
IF(J6=V32,IF(AI33&gt;0,V33,IF(AI34&gt;0,V34,IF(AI35&gt;0,V35,IF(AI36&gt;0,V36,IF(AI37&gt;0,V37,IF(AI38&gt;0,V38,IF(AI39&gt;0,V39,IF(AI40&gt;0,V40,IF(AI41&gt;0,V41,IF(AI42&gt;0,V42,IF(AI43&gt;0,V43,IF(AI44&gt;0,V44,0)))))))))))),
IF(J6=V33,IF(AI34&gt;0,V34,IF(AI35&gt;0,V35,IF(AI36&gt;0,V36,IF(AI37&gt;0,V37,IF(AI38&gt;0,V38,IF(AI39&gt;0,V39,IF(AI40&gt;0,V40,IF(AI41&gt;0,V41,IF(AI42&gt;0,V42,IF(AI43&gt;0,V43,IF(AI44&gt;0,V44,IF(AI45&gt;0,V45,0)))))))))))),
IF(J6=V34,IF(AI35&gt;0,V35,IF(AI36&gt;0,V36,IF(AI37&gt;0,V37,IF(AI38&gt;0,V38,IF(AI39&gt;0,V39,IF(AI40&gt;0,V40,IF(AI41&gt;0,V41,IF(AI42&gt;0,V42,IF(AI43&gt;0,V43,IF(AI44&gt;0,V44,IF(AI45&gt;0,V45,IF(AI46&gt;0,V46,0)))))))))))),
IF(J6=V35,IF(AI36&gt;0,V36,IF(AI37&gt;0,V37,IF(AI38&gt;0,V38,IF(AI39&gt;0,V39,IF(AI40&gt;0,V40,IF(AI41&gt;0,V41,IF(AI42&gt;0,V42,IF(AI43&gt;0,V43,IF(AI44&gt;0,V44,IF(AI45&gt;0,V45,IF(AI46&gt;0,V46,IF(AI47&gt;0,V47,0)))))))))))),
IF(J6=V36,IF(AI37&gt;0,V37,IF(AI38&gt;0,V38,IF(AI39&gt;0,V39,IF(AI40&gt;0,V40,IF(AI41&gt;0,V41,IF(AI42&gt;0,V42,IF(AI43&gt;0,V43,IF(AI44&gt;0,V44,IF(AI45&gt;0,V45,IF(AI46&gt;0,V46,IF(AI47&gt;0,V47,IF(AI48&gt;0,V48,0)))))))))))),
IF(J6=V37,IF(AI38&gt;0,V38,IF(AI39&gt;0,V39,IF(AI40&gt;0,V40,IF(AI41&gt;0,V41,IF(AI42&gt;0,V42,IF(AI43&gt;0,V43,IF(AI44&gt;0,V44,IF(AI45&gt;0,V45,IF(AI46&gt;0,V46,IF(AI47&gt;0,V47,IF(AI48&gt;0,V48,IF(AI49&gt;0,V49,0)))))))))))),
IF(J6=V39,IF(AI40&gt;0,V40,IF(AI41&gt;0,V41,IF(AI42&gt;0,V42,IF(AI43&gt;0,V43,IF(AI44&gt;0,V44,IF(AI45&gt;0,V45,IF(AI46&gt;0,V46,IF(AI47&gt;0,V47,IF(AI48&gt;0,V48,IF(AI49&gt;0,V49,IF(AI50&gt;0,V50,IF(AI51&gt;0,V51,0)))))))))))),
IF(J6=V40,IF(AI41&gt;0,V41,IF(AI42&gt;0,V42,IF(AI43&gt;0,V43,IF(AI44&gt;0,V44,IF(AI45&gt;0,V45,IF(AI46&gt;0,V46,IF(AI47&gt;0,V47,IF(AI48&gt;0,V48,IF(AI49&gt;0,V49,IF(AI50&gt;0,V50,IF(AI51&gt;0,V51,IF(AI52&gt;0,V52,0)))))))))))),
IF(J6=V41,IF(AI42&gt;0,V42,IF(AI43&gt;0,V43,IF(AI44&gt;0,V44,IF(AI45&gt;0,V45,IF(AI46&gt;0,V46,IF(AI47&gt;0,V47,IF(AI48&gt;0,V48,IF(AI49&gt;0,V49,IF(AI50&gt;0,V50,IF(AI51&gt;0,V51,IF(AI52&gt;0,V52,IF(AI53&gt;0,V53,0)))))))))))),V42)))))))))))))))))))))))))))))))))))))</f>
        <v>CLEANOUT 18-5/8" CMT. CIRC. P/T CSG, DRILL OUT 5
15 SHOE (18-5/8" IS SHALLOW)</v>
      </c>
      <c r="K7" s="9">
        <f>IF($H$5&lt;24,0,IF(IF(J7=V6,AI6,IF(J7=V7,AI7,IF(J7=V8,AI8,IF(J7=V9,AI9,IF(J7=V10,AI10,IF(J7=V11,AI11,IF(J7=V12,AI12,IF(J7=V13,AI13,IF(J7=V14,AI14,IF(J7=V15,AI15,IF(J7=V16,AI16,IF(J7=V17,AI17,IF(J7=V18,AI18,IF(J7=V19,AI19,IF(J7=V20,AI20,IF(J7=V21,AI21,IF(J7=V22,AI22,IF(J7=V23,AI23,IF(J7=V24,AI24,IF(J7=V25,AI25,IF(J7=V26,AI26,IF(J7=V27,AI27,IF(J7=V28,AI28,IF(J7=V29,AI29,IF(J7=V30,AI30,IF(J7=V31,AI31,IF(J7=V32,AI32,IF(J7=V33,AI33,IF(J7=V34,AI34,IF(J7=V35,AI35,IF(J7=V36,AI36,IF(J7=V37,AI37,IF(J7=V38,AI38,IF(J7=V39,AI39,IF(J7=V40,AI40,IF(J7=V41,A41,IF(J7=V42,AI42,IF(J7=V43,AI43,IF(J7=V44,AI44,IF(J7=V45,AI45,0))))))))))))))))))))))))))))))))))))))))+L6&gt;24,24-L6,IF(J7=V6,AI6,IF(J7=V7,AI7,IF(J7=V8,AI8,IF(J7=V9,AI9,IF(J7=V10,AI10,IF(J7=V11,AI11,IF(J7=V12,AI12,IF(J7=V13,AI13,IF(J7=V14,AI14,IF(J7=V15,AI15,IF(J7=V16,AI16,IF(J7=V17,AI17,IF(J7=V18,AI18,IF(J7=V19,AI19,IF(J7=V19,AI19,IF(J7=V20,AI20,IF(J7=V21,AI21,IF(J7=V22,AI22,IF(J7=V23,AI23,IF(J7=V24,AI24,IF(J7=V25,AI25,IF(J7=V26,AI26,IF(J7=V27,AI27,IF(J7=V28,AI28,IF(J7=V29,AI29,IF(J7=V30,AI30,IF(J7=V31,AI31,IF(J7=V32,AI32,IF(J7=V33,AI33,IF(J7=V34,AI34,IF(J7=V35,AI35,IF(J7=V36,AI36,IF(J7=V37,AI37,IF(J7=V38,AI38,IF(J7=V39,AI39,IF(J7=V40,AI40,IF(J7=V41,AI41,IF(J7=V42,AI42,IF(J7=V43,AI43,IF(J7=V44,AI44,IF(J7=V45,AI45,0)))))))))))))))))))))))))))))))))))))))))))</f>
        <v>2</v>
      </c>
      <c r="L7" s="10">
        <f t="shared" ref="L7:L20" si="17">L6+K7</f>
        <v>24</v>
      </c>
      <c r="M7" s="8" t="str">
        <f>IF($K$5&lt;24,0,IF(O6=24,0,
IF(M6=V6,IF(AK7&gt;0,V7,IF(AK8&gt;0,V8,IF(AK9&gt;0,V9,IF(AK10&gt;0,V10,IF(AK11&gt;0,V11,IF(AK12&gt;0,V12,IF(AK13&gt;0,V13,IF(AK14&gt;0,V14,IF(AK15&gt;0,V15,IF(AK16&gt;0,V16,V17)))))))))),
IF(M6=V7,IF(AK8&gt;0,V8,IF(AK9&gt;0,V9,IF(AK10&gt;0,V10,IF(AK11&gt;0,V11,IF(AK12&gt;0,V12,IF(AK13&gt;0,V13,IF(AK14&gt;0,V14,IF(AK15&gt;0,V15,IF(AK16&gt;0,V16,IF(AK17&gt;0,V17,V18)))))))))),
IF(M6=V8,IF(AK9&gt;0,V9,IF(AK10&gt;0,V10,IF(AK11&gt;0,V11,IF(AK12&gt;0,V12,IF(AK13&gt;0,V13,IF(AK14&gt;0,V14,IF(AK15&gt;0,V15,IF(AK16&gt;0,V16,IF(AK17&gt;0,V17,IF(AK18&gt;0,V18,V19)))))))))),
IF(M6=V9,IF(AK10&gt;0,V10,IF(AK11&gt;0,V11,IF(AK12&gt;0,V12,IF(AK13&gt;0,V13,IF(AK14&gt;0,V14,IF(AK15&gt;0,V15,IF(AK16&gt;0,V16,IF(AK17&gt;0,V17,IF(AK18&gt;0,V18,IF(AK19&gt;0,V19,V20)))))))))),
IF(M6=V10,IF(AK11&gt;0,V11,IF(AK12&gt;0,V12,IF(AK13&gt;0,V13,IF(AK14&gt;0,V14,IF(AK15&gt;0,V15,IF(AK16&gt;0,V16,IF(AK17&gt;0,V17,IF(AK18&gt;0,V18,IF(AK19&gt;0,V19,IF(AK20&gt;0,V20,V21)))))))))),
IF(M6=V11,IF(AK12&gt;0,V12,IF(AK13&gt;0,V13,IF(AK14&gt;0,V14,IF(AK15&gt;0,V15,IF(AK16&gt;0,V16,IF(AK17&gt;0,V17,IF(AK18&gt;0,V18,IF(AK19&gt;0,V19,IF(AK20&gt;0,V20,IF(AK21&gt;0,V21,V22)))))))))),
IF(M6=V12,IF(AK13&gt;0,V13,IF(AK14&gt;0,V14,IF(AK15&gt;0,V15,IF(AK16&gt;0,V16,IF(AK17&gt;0,V17,IF(AK18&gt;0,V18,IF(AK19&gt;0,V19,IF(AK20&gt;0,V20,IF(AK21&gt;0,V21,IF(AK22&gt;0,V22,V23)))))))))),
IF(M6=V13,IF(AK14&gt;0,V14,IF(AK15&gt;0,V15,IF(AK16&gt;0,V16,IF(AK17&gt;0,V17,IF(AK18&gt;0,V18,IF(AK19&gt;0,V19,IF(AK20&gt;0,V20,IF(AK21&gt;0,V21,IF(AK22&gt;0,V22,IF(AK23&gt;0,V23,V24)))))))))),
IF(M6=V14,IF(AK15&gt;0,V15,IF(AK16&gt;0,V16,IF(AK17&gt;0,V17,IF(AK18&gt;0,V18,IF(AK19&gt;0,V19,IF(AK20&gt;0,V20,IF(AK21&gt;0,V21,IF(AK22&gt;0,V22,IF(AK23&gt;0,V23,IF(AK24&gt;0,V24,V25)))))))))),
IF(M6=V15,IF(AK16&gt;0,V16,IF(AK17&gt;0,V17,IF(AK18&gt;0,V18,IF(AK19&gt;0,V19,IF(AK20&gt;0,V20,IF(AK21&gt;0,V21,IF(AK22&gt;0,V22,IF(AK23&gt;0,V23,IF(AK24&gt;0,V24,IF(AK25&gt;0,V25,V26)))))))))),
IF(M6=V16,IF(AK17&gt;0,V17,IF(AK18&gt;0,V18,IF(AK19&gt;0,V19,IF(AK10&gt;0,V20,IF(AK21&gt;0,V21,IF(AK22&gt;0,V22,IF(AK23&gt;0,V23,IF(AK24&gt;0,V24,IF(AK25&gt;0,V25,IF(AK26&gt;0,V26,V27)))))))))),
IF(M6=V17,IF(AK18&gt;0,V18,IF(AK19&gt;0,V19,IF(AK20&gt;0,V20,IF(AK21&gt;0,V21,IF(AK22&gt;0,V22,IF(AK23&gt;0,V23,IF(AK24&gt;0,V24,IF(AK25&gt;0,V25,IF(AK26&gt;0,V26,IF(AK27&gt;0,V27,V28)))))))))),
IF(M6=V18,IF(AK19&gt;0,V19,IF(AK20&gt;0,V20,IF(AK21&gt;0,V21,IF(AK22&gt;0,V22,IF(AK23&gt;0,V23,IF(AK24&gt;0,V24,IF(AK25&gt;0,V25,IF(AK26&gt;0,V26,IF(AK27&gt;0,V27,IF(AK28&gt;0,V28,V28)))))))))),
IF(M6=V19,IF(AK20&gt;0,V20,IF(AK21&gt;0,V21,IF(AK22&gt;0,V22,IF(AK23&gt;0,V23,IF(AK24&gt;0,V24,IF(AK25&gt;0,V25,IF(AK26&gt;0,V26,IF(AK27&gt;0,V27,IF(AK28&gt;0,V28,IF(AK29&gt;0,V29,V29)))))))))),
IF(M6=V20,IF(AK21&gt;0,V21,IF(AK22&gt;0,V22,IF(AK23&gt;0,V23,IF(AK24&gt;0,V24,IF(AK25&gt;0,V25,IF(AK26&gt;0,V26,IF(AK27&gt;0,V27,IF(AK28&gt;0,V28,IF(AK29&gt;0,V29,IF(AK30&gt;0,V30,V31)))))))))),
IF(M6=V21,IF(AK22&gt;0,V22,IF(AK23&gt;0,V23,IF(AK24&gt;0,V24,IF(AK25&gt;0,V25,IF(AK26&gt;0,V26,IF(AK27&gt;0,V27,IF(AK28&gt;0,V28,IF(AK29&gt;0,V29,IF(AK30&gt;0,V30,IF(AK31&gt;0,V31,V32)))))))))),
IF(M6=V22,IF(AK23&gt;0,V23,IF(AK24&gt;0,V24,IF(AK25&gt;0,V25,IF(AK26&gt;0,V26,IF(AK27&gt;0,V27,IF(AK28&gt;0,V28,IF(AK29&gt;0,V29,IF(AK30&gt;0,V30,IF(AK31&gt;0,V31,IF(AK32&gt;0,V32,V33)))))))))),
IF(M6=V23,IF(AK24&gt;0,V24,IF(AK25&gt;0,V25,IF(AK26&gt;0,V26,IF(AK27&gt;0,V27,IF(AK28&gt;0,V28,IF(AK29&gt;0,V29,IF(AK30&gt;0,V30,IF(AK31&gt;0,V31,IF(AK32&gt;0,V32,IF(AK33&gt;0,V33,V34)))))))))),
IF(M6=V24,IF(AK25&gt;0,V25,IF(AK26&gt;0,V26,IF(AK27&gt;0,V27,IF(AK28&gt;0,V28,IF(AK29&gt;0,V29,IF(AK30&gt;0,V30,IF(AK31&gt;0,V31,IF(AK32&gt;0,V32,IF(AK33&gt;0,V33,IF(AK34&gt;0,V34,V35)))))))))),
IF(M6=V25,IF(AK26&gt;0,V26,IF(AK27&gt;0,V27,IF(AK28&gt;0,V28,IF(AK29&gt;0,V29,IF(AK30&gt;0,V30,IF(AK31&gt;0,V31,IF(AK32&gt;0,V32,IF(AK33&gt;0,V33,IF(AK34&gt;0,V34,IF(AK35&gt;0,V35,V36)))))))))),
IF(M6=V26,IF(AK27&gt;0,V27,IF(AK28&gt;0,V28,IF(AK29&gt;0,V29,IF(AK30&gt;0,V30,IF(AK31&gt;0,V31,IF(AK32&gt;0,V32,IF(AK33&gt;0,V33,IF(AK34&gt;0,V34,IF(AK35&gt;0,V35,IF(AK36&gt;0,V36,V36)))))))))),
IF(M6=V27,IF(AK28&gt;0,V28,IF(AK29&gt;0,V29,IF(AK30&gt;0,V30,IF(AK31&gt;0,V31,IF(AK32&gt;0,V32,IF(AK33&gt;0,V33,IF(AK34&gt;0,V34,IF(AK35&gt;0,V35,IF(AK36&gt;0,V36,IF(AK37&gt;0,V37,V38)))))))))),
IF(M6=V28,IF(AK29&gt;0,V28,IF(AK30&gt;0,V30,IF(AK31&gt;0,V31,IF(AK32&gt;0,V32,IF(AK33&gt;0,V33,IF(AK34&gt;0,V34,IF(AK35&gt;0,V35,IF(AK36&gt;0,V36,IF(AK37&gt;0,V37,IF(AK38&gt;0,V38,V39)))))))))),
IF(M6=V29,IF(AK30&gt;0,V30,IF(AK31&gt;0,V31,IF(AK32&gt;0,V32,IF(AK33&gt;0,V33,IF(AK34&gt;0,V34,IF(AK35&gt;0,V35,IF(AK36&gt;0,V36,IF(AK37&gt;0,V37,IF(AK38&gt;0,V38,IF(AK39&gt;0,V39,V40)))))))))),
IF(M6=V30,IF(AK31&gt;0,V31,IF(AK32&gt;0,V32,IF(AK33&gt;0,V33,IF(AK34&gt;0,V34,IF(AK35&gt;0,V35,IF(AK36&gt;0,V36,IF(AK37&gt;0,V37,IF(AK38&gt;0,V38,IF(AK39&gt;0,V39,IF(AK40&gt;0,V40,V41)))))))))),
IF(M6=V31,IF(AK32&gt;0,V32,IF(AK33&gt;0,V33,IF(AK34&gt;0,V34,IF(AK35&gt;0,V35,IF(AK36&gt;0,V36,IF(AK37&gt;0,V37,IF(AK38&gt;0,V38,IF(AK39&gt;0,V39,IF(AK40&gt;0,V40,IF(AK41&gt;0,V41,V42)))))))))),
IF(M6=V32,IF(AK33&gt;0,V33,IF(AK34&gt;0,V34,IF(AK35&gt;0,V35,IF(AK36&gt;0,V36,IF(AK37&gt;0,V37,IF(AK38&gt;0,V38,IF(AK39&gt;0,V39,IF(AK40&gt;0,V40,IF(AK41&gt;0,V41,IF(AK42&gt;0,V42,V43)))))))))),
IF(M6=V33,IF(AK34&gt;0,V34,IF(AK35&gt;0,V35,IF(AK36&gt;0,V36,IF(AK37&gt;0,V37,IF(AK38&gt;0,V38,IF(AK39&gt;0,V39,IF(AK40&gt;0,V40,IF(AK41&gt;0,V41,IF(AK42&gt;0,V42,IF(AK43&gt;0,V43,V44)))))))))),
IF(M6=V34,IF(AK35&gt;0,V35,IF(AK36&gt;0,V36,IF(AK37&gt;0,V37,IF(AK38&gt;0,V38,IF(AK39&gt;0,V39,IF(AK40&gt;0,V40,IF(AK41&gt;0,V41,IF(AK42&gt;0,V42,IF(AK43&gt;0,V43,IF(AK44&gt;0,V44,V45)))))))))),
IF(M6=V35,IF(AK36&gt;0,V36,IF(AK37&gt;0,V37,IF(AK38&gt;0,V38,IF(AK39&gt;0,V39,IF(AK40&gt;0,V40,IF(AK41&gt;0,V41,IF(AK42&gt;0,V42,IF(AK43&gt;0,V43,IF(AK44&gt;0,V44,IF(AK45&gt;0,V45,V46)))))))))),
IF(M6=V36,IF(AK37&gt;0,V37,IF(AK38&gt;0,V38,IF(AK39&gt;0,V39,IF(AK40&gt;0,V40,IF(AK41&gt;0,V41,IF(AK42&gt;0,V42,IF(AK43&gt;0,V43,IF(AK44&gt;0,V44,IF(AK45&gt;0,V45,IF(AK46&gt;0,V46,V47)))))))))),
IF(M6=V37,IF(AK38&gt;0,V38,IF(AK39&gt;0,V39,IF(AK40&gt;0,V40,IF(AK41&gt;0,V41,IF(AK42&gt;0,V42,IF(AK43&gt;0,V43,IF(AK44&gt;0,V44,IF(AK45&gt;0,V45,IF(AK46&gt;0,V46,IF(AK47&gt;0,V47,V48)))))))))),
IF(M6=V38,IF(AK39&gt;0,V39,IF(AK40&gt;0,V40,IF(AK41&gt;0,V41,IF(AK42&gt;0,V42,IF(AK43&gt;0,V43,IF(AK44&gt;0,V44,IF(AK45&gt;0,V45,IF(AK46&gt;0,V46,IF(AK47&gt;0,V47,IF(AK38&gt;0,V38,V49)))))))))),
IF(M6=V39,IF(AK40&gt;0,V40,IF(AK41&gt;0,V41,IF(AK42&gt;0,V42,IF(AK43&gt;0,V43,IF(AK44&gt;0,V44,IF(AK45&gt;0,V45,IF(AK46&gt;0,V46,IF(AK47&gt;0,V47,IF(AK48&gt;0,V48,IF(AK49&gt;0,V49,V50)))))))))),
IF(M6=V40,IF(AK41&gt;0,V41,IF(AK42&gt;0,V42,IF(AK43&gt;0,V43,IF(AK44&gt;0,V44,IF(AK45&gt;0,V45,IF(AK46&gt;0,V46,IF(AK47&gt;0,V47,IF(AK48&gt;0,V48,IF(AK49&gt;0,V49,IF(AK50&gt;0,V50,V50)))))))))),
IF(M6=V41,IF(AK42&gt;0,V42,IF(AK43&gt;0,V43,IF(AK44&gt;0,V44,IF(AK45&gt;0,V45,IF(AK46&gt;0,V46,IF(AK47&gt;0,V47,IF(AK48&gt;0,V48,IF(AK49&gt;0,V49,IF(AK50&gt;0,V50,IF(AK51&gt;0,V51,V51)))))))))),
IF(M6=V42,IF(AK43&gt;0,V43,IF(AK44&gt;0,V44,IF(AK45&gt;0,V45,IF(AK46&gt;0,V46,IF(AK47&gt;0,V47,IF(AK48&gt;0,V48,IF(AK49&gt;0,V49,IF(AK50&gt;0,V50,IF(AK51&gt;0,V51,IF(AK52&gt;0,V52,V52)))))))))),
IF(M6=V43,IF(AK44&gt;0,V44,IF(AK45&gt;0,V45,IF(AK46&gt;0,V46,IF(AK47&gt;0,V47,IF(AK48&gt;0,V48,IF(AK49&gt;0,V49,IF(AK50&gt;0,V50,IF(AK51&gt;0,V51,IF(AK52&gt;0,V52,IF(AK53&gt;0,V53,V53)))))))))),
IF(M6=V44,IF(AK45&gt;0,V45,IF(AK46&gt;0,V46,IF(AK47&gt;0,V47,IF(AK48&gt;0,V48,IF(AK49&gt;0,V49,IF(AK50&gt;0,V50,IF(AK51&gt;0,V51,IF(AK52&gt;0,V52,IF(AK53&gt;0,V53,IF(AK54&gt;0,V54,V54)))))))))),
IF(M6=V45,IF(AK46&gt;0,V46,IF(AK47&gt;0,V47,IF(AK48&gt;0,V48,IF(AK49&gt;0,V49,IF(AK50&gt;0,V50,IF(AK51&gt;0,V51,IF(AK52&gt;0,V52,IF(AK53&gt;0,V53,IF(AK54&gt;0,V54,IF(AK55&gt;0,V55,V55)))))))))),
IF(M6=V46,IF(AK47&gt;0,V47,IF(AK48&gt;0,V48,IF(AK49&gt;0,V49,IF(AK50&gt;0,V50,IF(AK51&gt;0,V51,IF(AK52&gt;0,V52,IF(AK53&gt;0,V53,IF(AK54&gt;0,V54,IF(AK55&gt;0,V55,IF(AK56&gt;0,V56,V56)))))))))),V47)))))))))))))))))))))))))))))))))))))))))))</f>
        <v>ROTARY DRILL 16" HOLE TO TD.</v>
      </c>
      <c r="N7" s="9">
        <f>IF($K$5&lt;24,0,IF(IF(M7=V6,AK6,IF(M7=V7,AK7,IF(M7=V8,AK8,IF(M7=V9,AK9,IF(M7=V10,AK10,IF(M7=V11,AK11,IF(M7=V12,AK12,IF(M7=V13,AK13,IF(M7=V14,AK14,IF(M7=V15,AK15,IF(M7=V16,AK16,IF(M7=V17,AK17,IF(M7=V18,AK18,IF(M7=V19,AK19,IF(M7=V20,AK20,IF(M7=V21,AK21,IF(M7=V22,AK22,IF(M7=V23,AK23,IF(M7=V24,AK24,IF(M7=V25,AK25,IF(M7=V26,AK26,IF(M7=V27,AK27,IF(M7=V28,AK28,IF(M7=V29,AK29,IF(M7=V30,AK30,IF(M7=V31,AK31,IF(M2=V32,AK32,IF(M7=V33,AK33,IF(M7=V34,AK34,IF(M7=V35,AK35,IF(M7=V36,AK36,IF(M7=V37,AK37,IF(M7=V38,AK38,IF(M7=V39,AK39,IF(M7=V40,AK40,IF(M7=V41,AK41,IF(M7=V42,AK12,IF(M7=V43,AK43,IF(M7=V44,AK44,IF(M7=V45,AK45,0))))))))))))))))))))))))))))))))))))))))+O6&gt;24,24-O6,IF(M7=V6,AK6,IF(M7=V7,AK7,IF(M7=V8,AK8,IF(M7=V9,AK9,IF(M7=V10,AK10,IF(M7=V11,AK11,IF(M7=V12,AK12,IF(M7=V13,AK13,IF(M7=V14,AK14,IF(M7=V15,AK15,IF(M7=V16,AK16,IF(M7=V17,AK17,IF(M7=V18,AK18,IF(M7=V19,AK19,IF(M7=V19,AK19,IF(M7=V20,AK20,IF(M7=V21,AK21,IF(M7=V22,AK22,IF(M7=V23,AK23,IF(M7=V24,AK24,IF(M7=V25,AK25,IF(M7=V26,AK26,IF(M7=V27,AK27,IF(M7=V28,AK28,IF(M7=V29,AK29,IF(M7=V30,AK30,IF(M7=V31,AK31,IF(M2=V32,AK32,IF(M7=V33,AK33,IF(M7=V34,AK34,IF(M7=V35,AK35,IF(M7=V36,AK36,IF(M7=V37,AK37,IF(M7=V38,AK38,IF(M7=V39,AK39,IF(M7=V40,AK40,IF(M7=V41,AK41,IF(M7=V42,AK12,IF(M7=V43,AK43,IF(M7=V44,AK44,IF(M7=V45,AK45,0)))))))))))))))))))))))))))))))))))))))))))</f>
        <v>23</v>
      </c>
      <c r="O7" s="10">
        <f t="shared" ref="O7:O20" si="18">O6+N7</f>
        <v>24</v>
      </c>
      <c r="P7" s="8" t="str">
        <f>IF($N$5&lt;24,0,IF(R6=24,0,
IF(P6=V6,IF(AM7&gt;0,V7,IF(AM8&gt;0,V8,IF(AM9&gt;0,V9,IF(AM10&gt;0,V10,IF(AM11&gt;0,V11,IF(AM12&gt;0,V12,IF(AM13&gt;0,V13,IF(AM14&gt;0,V14,IF(AM15&gt;0,V15,IF(AM16&gt;0,V16)))))))))),
IF(P6=V7,IF(AM8&gt;0,V8,IF(AM9&gt;0,V9,IF(AM10&gt;0,V10,IF(AM11&gt;0,V11,IF(AM12&gt;0,V12,IF(AM13&gt;0,V13,IF(AM14&gt;0,V14,IF(AM15&gt;0,V15,IF(AM16&gt;0,V16,IF(AM17&gt;0,V17)))))))))),
IF(P6=V8,IF(AM9&gt;0,V9,IF(AM10&gt;0,V10,IF(AM11&gt;0,V11,IF(AM12&gt;0,V12,IF(AM13&gt;0,V13,IF(AM14&gt;0,V14,IF(AM15&gt;0,V15,IF(AM16&gt;0,V16,IF(AM17&gt;0,V17,IF(AM18&gt;0,V18)))))))))),
IF(P6=V9,IF(AM10&gt;0,V10,IF(AM11&gt;0,V11,IF(AM12&gt;0,V12,IF(AM13&gt;0,V13,IF(AM14&gt;0,V14,IF(AM15&gt;0,V15,IF(AM16&gt;0,V16,IF(AM17&gt;0,V17,IF(AM18&gt;0,V18,IF(AM19&gt;0,V19)))))))))),
IF(P6=V10,IF(AM11&gt;0,V11,IF(AM12&gt;0,V12,IF(AM13&gt;0,V13,IF(AM14&gt;0,V14,IF(AM15&gt;0,V15,IF(AM16&gt;0,V16,IF(AM17&gt;0,V17,IF(AM18&gt;0,V18,IF(AM19&gt;0,V19,IF(AM20&gt;0,V20)))))))))),
IF(P6=V11,IF(AM12&gt;0,V12,IF(AM13&gt;0,V13,IF(AM14&gt;0,V14,IF(AM15&gt;0,V15,IF(AM16&gt;0,V16,IF(AM17&gt;0,V17,IF(AM18&gt;0,V18,IF(AM19&gt;0,V19,IF(AM20&gt;0,V20,IF(AM21&gt;0,V21)))))))))),
IF(P6=V12,IF(AM13&gt;0,V13,IF(AM14&gt;0,V14,IF(AM15&gt;0,V15,IF(AM16&gt;0,V16,IF(AM17&gt;0,V17,IF(AM18&gt;0,V18,IF(AM19&gt;0,V19,IF(AM20&gt;0,V20,IF(AM21&gt;0,V21,IF(AM22&gt;0,V22)))))))))),
IF(P6=V13,IF(AM14&gt;0,V14,IF(AM15&gt;0,V15,IF(AM16&gt;0,V16,IF(AM17&gt;0,V17,IF(AM18&gt;0,V18,IF(AM19&gt;0,V19,IF(AM20&gt;0,V20,IF(AM21&gt;0,V21,IF(AM22&gt;0,V22,IF(AM23&gt;0,V23)))))))))),
IF(P6=V14,IF(AM15&gt;0,V15,IF(AM16&gt;0,V16,IF(AM17&gt;0,V17,IF(AM18&gt;0,V18,IF(AM19&gt;0,V19,IF(AM20&gt;0,V20,IF(AM21&gt;0,V21,IF(AM22&gt;0,V22,IF(AM23&gt;0,V23,IF(AM24&gt;0,V24)))))))))),
IF(P6=V15,IF(AM16&gt;0,V16,IF(AM17&gt;0,V17,IF(AM18&gt;0,V18,IF(AM19&gt;0,V19,IF(AM20&gt;0,V20,IF(AM21&gt;0,V21,IF(AM22&gt;0,V22,IF(AM23&gt;0,V23,IF(AM24&gt;0,V24,IF(AM25&gt;0,V25)))))))))),
IF(P6=V16,IF(AM17&gt;0,V17,IF(AM18&gt;0,V18,IF(AM19&gt;0,V19,IF(AM10&gt;0,V20,IF(AM21&gt;0,V21,IF(AM22&gt;0,V22,IF(AM23&gt;0,V23,IF(AM24&gt;0,V24,IF(AM25&gt;0,V25,IF(AM26&gt;0,V26)))))))))),
IF(P6=V17,IF(AM18&gt;0,V18,IF(AM19&gt;0,V19,IF(AM20&gt;0,V20,IF(AM21&gt;0,V21,IF(AM22&gt;0,V22,IF(AM23&gt;0,V23,IF(AM24&gt;0,V24,IF(AM25&gt;0,V25,IF(AM26&gt;0,V26,IF(AM27&gt;0,V27)))))))))),
IF(P6=V18,IF(AM19&gt;0,V19,IF(AM20&gt;0,V20,IF(AM21&gt;0,V21,IF(AM22&gt;0,V22,IF(AM23&gt;0,V23,IF(AM24&gt;0,V24,IF(AM25&gt;0,V25,IF(AM26&gt;0,V26,IF(AM27&gt;0,V27,IF(AM28&gt;0,V28)))))))))),
IF(P6=V19,IF(AM20&gt;0,V20,IF(AM21&gt;0,V21,IF(AM22&gt;0,V22,IF(AM23&gt;0,V23,IF(AM24&gt;0,V24,IF(AM25&gt;0,V25,IF(AM26&gt;0,V26,IF(AM27&gt;0,V27,IF(AM28&gt;0,V28,IF(AM29&gt;0,V29)))))))))),
IF(P6=V20,IF(AM21&gt;0,V21,IF(AM22&gt;0,V22,IF(AM23&gt;0,V23,IF(AM24&gt;0,V24,IF(AM25&gt;0,V25,IF(AM26&gt;0,V26,IF(AM27&gt;0,V27,IF(AM28&gt;0,V28,IF(AM29&gt;0,V29,IF(AM30&gt;0,V30)))))))))),
IF(P6=V21,IF(AM22&gt;0,V22,IF(AM23&gt;0,V23,IF(AM24&gt;0,V24,IF(AM25&gt;0,V25,IF(AM26&gt;0,V26,IF(AM27&gt;0,V27,IF(AM28&gt;0,V28,IF(AM29&gt;0,V29,IF(AM30&gt;0,V30,IF(AM31&gt;0,V31)))))))))),
IF(P6=V22,IF(AM23&gt;0,V23,IF(AM24&gt;0,V24,IF(AM25&gt;0,V25,IF(AM26&gt;0,V26,IF(AM27&gt;0,V27,IF(AM28&gt;0,V28,IF(AM29&gt;0,V29,IF(AM30&gt;0,V30,IF(AM31&gt;0,V31,IF(AM32&gt;0,V32)))))))))),
IF(P6=V23,IF(AM24&gt;0,V24,IF(AM25&gt;0,V25,IF(AM26&gt;0,V26,IF(AM27&gt;0,V27,IF(AM28&gt;0,V28,IF(AM29&gt;0,V29,IF(AM30&gt;0,V30,IF(AM31&gt;0,V31,IF(AM32&gt;0,V32,IF(AM33&gt;0,V33)))))))))),
IF(P6=V24,IF(AM25&gt;0,V25,IF(AM26&gt;0,V26,IF(AM27&gt;0,V27,IF(AM28&gt;0,V28,IF(AM29&gt;0,V29,IF(AM30&gt;0,V30,IF(AM31&gt;0,V31,IF(AM32&gt;0,V32,IF(AM33&gt;0,V33,IF(AM34&gt;0,V34)))))))))),
IF(P6=V25,IF(AM26&gt;0,V26,IF(AM27&gt;0,V27,IF(AM28&gt;0,V28,IF(AM29&gt;0,V29,IF(AM30&gt;0,V30,IF(AM31&gt;0,V31,IF(AM32&gt;0,V32,IF(AM33&gt;0,V33,IF(AM34&gt;0,V34,IF(AM35&gt;0,V35)))))))))),
IF(P6=V26,IF(AM27&gt;0,V27,IF(AM28&gt;0,V28,IF(AM29&gt;0,V29,IF(AM30&gt;0,V30,IF(AM31&gt;0,V31,IF(AM32&gt;0,V32,IF(AM33&gt;0,V33,IF(AM34&gt;0,V34,IF(AM35&gt;0,V35,IF(AM36&gt;0,V36)))))))))),
IF(P6=V27,IF(AM28&gt;0,V28,IF(AM29&gt;0,V29,IF(AM30&gt;0,V30,IF(AM31&gt;0,V31,IF(AM32&gt;0,V32,IF(AM33&gt;0,V33,IF(AM34&gt;0,V34,IF(AM35&gt;0,V35,IF(AM36&gt;0,V36,IF(AM37&gt;0,V37)))))))))),
IF(P6=V28,IF(AM29&gt;0,V29,IF(AM30&gt;0,V30,IF(AM31&gt;0,V31,IF(AM32&gt;0,V32,IF(AM33&gt;0,V33,IF(AM34&gt;0,V34,IF(AM35&gt;0,V35,IF(AM36&gt;0,V36,IF(AM37&gt;0,V37,IF(AM38&gt;0,V38)))))))))),
IF(P6=V29,IF(AM30&gt;0,V30,IF(AM31&gt;0,V31,IF(AM32&gt;0,V32,IF(AM33&gt;0,V33,IF(AM34&gt;0,V34,IF(AM35&gt;0,V35,IF(AM36&gt;0,V36,IF(AM37&gt;0,V37,IF(AM38&gt;0,V38,IF(AM39&gt;0,V39)))))))))),
IF(P6=V30,IF(AM31&gt;0,V31,IF(AM32&gt;0,V32,IF(AM33&gt;0,V33,IF(AM34&gt;0,V34,IF(AM35&gt;0,V35,IF(AM36&gt;0,V36,IF(AM37&gt;0,V37,IF(AM38&gt;0,V38,IF(AM39&gt;0,V39,IF(AM39&gt;0,V40)))))))))),
IF(P6=V31,IF(AM32&gt;0,V32,IF(AM33&gt;0,V33,IF(AM34&gt;0,V34,IF(AM35&gt;0,V35,IF(AM36&gt;0,V36,IF(AM37&gt;0,V37,IF(AM38&gt;0,V38,IF(AM39&gt;0,V39,IF(AM40&gt;0,V40,IF(AM41&gt;0,V41)))))))))),
IF(P6=V32,IF(AM33&gt;0,V33,IF(AM34&gt;0,V34,IF(AM35&gt;0,V35,IF(AM36&gt;0,V36,IF(AM37&gt;0,V37,IF(AM38&gt;0,V38,IF(AM39&gt;0,V39,IF(AM40&gt;0,V40,IF(AM41&gt;0,V41,IF(AM42&gt;0,V42)))))))))),
IF(P6=V33,IF(AM34&gt;0,V34,IF(AM35&gt;0,V35,IF(AM36&gt;0,V36,IF(AM37&gt;0,V37,IF(AM38&gt;0,V38,IF(AM39&gt;0,V39,IF(AM40&gt;0,V40,IF(AM41&gt;0,V41,IF(AM42&gt;0,V42,IF(AM43&gt;0,V43)))))))))),
IF(P6=V34,IF(AM35&gt;0,V35,IF(AM36&gt;0,V36,IF(AM37&gt;0,V37,IF(AM38&gt;0,V38,IF(AM39&gt;0,V39,IF(AM40&gt;0,V40,IF(AM41&gt;0,V41,IF(AM42&gt;0,V42,IF(AM43&gt;0,V43,IF(AM44&gt;0,V44)))))))))),
IF(P6=V35,IF(AM36&gt;0,V36,IF(AM37&gt;0,V37,IF(AM38&gt;0,V38,IF(AM39&gt;0,V39,IF(AM40&gt;0,V40,IF(AM41&gt;0,V41,IF(AM42&gt;0,V42,IF(AM43&gt;0,V43,IF(AM44&gt;0,V44,IF(AM45&gt;0,V45)))))))))),
IF(P6=V36,IF(AM37&gt;0,V37,IF(AM38&gt;0,V38,IF(AM39&gt;0,V39,IF(AM40&gt;0,V40,IF(AM41&gt;0,V41,IF(AM42&gt;0,V42,IF(AM43&gt;0,V43,IF(AM44&gt;0,V44,IF(AM45&gt;0,V45,IF(AM46&gt;0,V46)))))))))),
IF(P6=V37,IF(AM38&gt;0,V38,IF(AM39&gt;0,V39,IF(AM40&gt;0,V40,IF(AM41&gt;0,V41,IF(AM42&gt;0,V42,IF(AM43&gt;0,V43,IF(AM44&gt;0,V44,IF(AM45&gt;0,V45,IF(AM46&gt;0,V46,IF(AM47&gt;0,V47)))))))))),
IF(P6=V38,IF(AM39&gt;0,V39,IF(AM40&gt;0,V40,IF(AM41&gt;0,V41,IF(AM42&gt;0,V42,IF(AM43&gt;0,V43,IF(AM44&gt;0,V44,IF(AM45&gt;0,V45,IF(AM46&gt;0,V46,IF(AM47&gt;0,V47,IF(AM48&gt;0,V48)))))))))),
IF(P6=V39,IF(AM40&gt;0,V40,IF(AM41&gt;0,V41,IF(AM42&gt;0,V42,IF(AM43&gt;0,V43,IF(AM44&gt;0,V44,IF(AM45&gt;0,V45,IF(AM46&gt;0,V46,IF(AM47&gt;0,V47,IF(AM48&gt;0,V48,IF(AM49&gt;0,V49)))))))))),
IF(P6=V40,IF(AM41&gt;0,V41,IF(AM42&gt;0,V42,IF(AM43&gt;0,V43,IF(AM44&gt;0,V44,IF(AM45&gt;0,V45,IF(AM46&gt;0,V46,IF(AM47&gt;0,V47,IF(AM48&gt;0,V48,IF(AM49&gt;0,V49,IF(AM50&gt;0,V50)))))))))),
IF(P6=V41,IF(AM42&gt;0,V42,IF(AM43&gt;0,V43,IF(AM44&gt;0,V44,IF(AM45&gt;0,V45,IF(AM46&gt;0,V46,IF(AM47&gt;0,V47,IF(AM48&gt;0,V48,IF(AM49&gt;0,V49,IF(AM50&gt;0,V50,IF(AM51&gt;0,V51)))))))))),
IF(P6=V42,IF(AM43&gt;0,V43,IF(AM44&gt;0,V44,IF(AM45&gt;0,V45,IF(AM46&gt;0,V46,IF(AM47&gt;0,V47,IF(AM48&gt;0,V48,IF(AM49&gt;0,V49,IF(AM50&gt;0,V50,IF(AM51&gt;0,V51,IF(AM52&gt;0,V52)))))))))),
IF(P6=V43,IF(AM44&gt;0,V44,IF(AM45&gt;0,V45,IF(AM46&gt;0,V46,IF(AM47&gt;0,V47,IF(AM48&gt;0,V48,IF(AM49&gt;0,V49,IF(AM50&gt;0,V50,IF(AM51&gt;0,V51,IF(AM52&gt;0,V52,IF(AM53&gt;0,V53)))))))))),
IF(P6=V44,IF(AM45&gt;0,V45,IF(AM46&gt;0,V46,IF(AM47&gt;0,V47,IF(AM48&gt;0,V48,IF(AM49&gt;0,V49,IF(AM50&gt;0,V50,IF(AM51&gt;0,V51,IF(AM52&gt;0,V52,IF(AM53&gt;0,V53,IF(AM54&gt;0,V54)))))))))),
IF(P6=V45,IF(AM46&gt;0,V46,IF(AM47&gt;0,V47,IF(AM48&gt;0,V48,IF(AM49&gt;0,V49,IF(AM50&gt;0,V50,IF(AM51&gt;0,V51,IF(AM52&gt;0,V52,IF(AM53&gt;0,V53,IF(AM54&gt;0,V54,IF(AM55&gt;0,V55)))))))))),
IF(P6=V46,IF(AM47&gt;0,V47,IF(AM48&gt;0,V48,IF(AM49&gt;0,V49,IF(AM50&gt;0,V50,IF(AM51&gt;0,V51,IF(AM52&gt;0,V52,IF(AM53&gt;0,V53,IF(AM54&gt;0,V54,IF(AM54&gt;0,V54,IF(AM56&gt;0,V56)))))))))),V47)))))))))))))))))))))))))))))))))))))))))))</f>
        <v>SWEEP HOLE , CIRCULATE HOLE CLEAN.1</v>
      </c>
      <c r="Q7" s="9">
        <f>IF($N$5&lt;24,0,IF(IF(P7=V6,AM6,IF(P7=V7,AM7,IF(P7=V8,AM8,IF(P7=V9,AM9,IF(P7=V10,AM10,IF(P7=V11,AM11,IF(P7=V12,AM12,IF(P7=V13,AM13,IF(P7=V14,AM14,IF(P7=V15,AM15,IF(P7=V16,AM16,IF(P7=V17,AM17,IF(P7=V18,AM18,IF(P7=V19,AM19,IF(P7=V20,AM20,IF(P7=V21,AM21,IF(P7=V22,AM22,IF(P7=V23,AM23,IF(P7=V24,AM24,IF(P7=V25,AM25,IF(P7=V26,AM26,IF(P7=V27,AM27,IF(P7=V28,AM28,IF(P7=V29,AM29,IF(P7=V30,AM30,IF(P7=V31,AM31,IF(P7=V32,AM32,IF(P7=V33,AM33,IF(P7=V34,AM34,IF(P7=V35,AM35,IF(P7=V36,AM36,IF(P7=V37,AM37,IF(P7=V38,AM38,IF(P7=V39,AM9,IF(P7=V40,AM40,IF(P7=V41,AM41,IF(P7=V42,AM42,IF(P7=V43,AM43,IF(P7=V44,AM44,IF(P7=V45,AM45,IF(P7=V46,AM46,IF(P7=V47,AM47,IF(P7=V48,AM48,IF(P7=V49,AM49,IF(P7=V50,AM50,0)))))))))))))))))))))))))))))))))))))))))))))+R6&gt;24,24-R6,IF(P7=V6,AM6,IF(P7=V7,AM7,IF(P7=V8,AM8,IF(P7=V9,AM9,IF(P7=V10,AM10,IF(P7=V11,AM11,IF(P7=V12,AM12,IF(P7=V13,AM13,IF(P7=V14,AM14,IF(P7=V15,AM15,IF(P7=V16,AM16,IF(P7=V17,AM17,IF(P7=V18,AM18,IF(P7=V19,AM19,IF(P7=V19,AM19,IF(P7=V20,AM20,IF(P7=V21,AM21,IF(P7=V22,AM22,IF(P7=V23,AM23,IF(P7=V24,AM24,IF(P7=V25,AM25,IF(P7=V26,AM26,IF(P7=V27,AM27,IF(P7=V28,AM28,IF(P7=V29,AM29,IF(P7=V30,AM30,IF(P7=V31,AM31,IF(P7=V32,AM32,IF(P7=V33,AM33,IF(P7=V34,AM34,IF(P7=V35,AM35,IF(P7=V36,AM36,IF(P7=V37,AM37,IF(P7=V38,AM38,IF(P7=V39,AM9,IF(P7=V40,AM40,IF(P7=V41,AM41,IF(P7=V42,AM42,IF(P7=V43,AM43,IF(P7=V44,AM44,IF(P7=V45,AM45,IF(P7=V46,AM46,IF(P7=V47,AM47,IF(P7=V48,AM48,IF(P7=V49,AM49,IF(P7=V50,AM50,0))))))))))))))))))))))))))))))))))))))))))))))))</f>
        <v>5</v>
      </c>
      <c r="R7" s="10">
        <f t="shared" ref="R7:R20" si="19">R6+Q7</f>
        <v>18</v>
      </c>
      <c r="S7" s="8" t="str">
        <f>IF($Q$5&lt;24,0,IF(U6=24,0,
IF(S6=V6,IF(AO7&gt;0,V7,IF(AO8&gt;0,V8,IF(AO9&gt;0,V9,IF(AO10&gt;0,V10,IF(AO11&gt;0,V11,IF(AO12&gt;0,V12,IF(AO13&gt;0,V13,IF(AO14&gt;0,V14,IF(AO15&gt;0,V15,IF(AO16&gt;0,V16)))))))))),
IF(S6=V7,IF(AO8&gt;0,V8,IF(AO9&gt;0,V9,IF(AO10&gt;0,V10,IF(AO11&gt;0,V11,IF(AO12&gt;0,V12,IF(AO13&gt;0,V13,IF(AO14&gt;0,V14,IF(AO15&gt;0,V15,IF(AO16&gt;0,V16,IF(AO17&gt;0,V17)))))))))),
IF(S6=V8,IF(AO9&gt;0,V9,IF(AO10&gt;0,V10,IF(AO11&gt;0,V11,IF(AO12&gt;0,V12,IF(AO13&gt;0,V13,IF(AO14&gt;0,V14,IF(AO15&gt;0,V15,IF(AO16&gt;0,V16,IF(AO17&gt;0,V17,IF(AO18&gt;0,V18)))))))))),
IF(S6=V9,IF(AO10&gt;0,V10,IF(AO11&gt;0,V11,IF(AO12&gt;0,V12,IF(AO13&gt;0,V13,IF(AO14&gt;0,V14,IF(AO15&gt;0,V15,IF(AO16&gt;0,V16,IF(AO17&gt;0,V17,IF(AO18&gt;0,V18,IF(AO19&gt;0,V19)))))))))),
IF(S6=V10,IF(AO11&gt;0,V11,IF(AO12&gt;0,V12,IF(AO13&gt;0,V13,IF(AO14&gt;0,V14,IF(AO15&gt;0,V15,IF(AO16&gt;0,V16,IF(AO17&gt;0,V17,IF(AO18&gt;0,V18,IF(AO19&gt;0,V19,IF(AO20&gt;0,V20)))))))))),
IF(S6=V11,IF(AO12&gt;0,V12,IF(AO13&gt;0,V13,IF(AO14&gt;0,V14,IF(AO15&gt;0,V15,IF(AO16&gt;0,V16,IF(AO17&gt;0,V17,IF(AO18&gt;0,V18,IF(AO19&gt;0,V19,IF(AO20&gt;0,V20,IF(AO21&gt;0,V21)))))))))),
IF(S6=V12,IF(AO13&gt;0,V13,IF(AO14&gt;0,V14,IF(AO15&gt;0,V15,IF(AO16&gt;0,V16,IF(AO17&gt;0,V17,IF(AO18&gt;0,V18,IF(AO19&gt;0,V19,IF(AO20&gt;0,V20,IF(AO21&gt;0,V21,IF(AO22&gt;0,V22)))))))))),
IF(S6=V13,IF(AO14&gt;0,V14,IF(AO15&gt;0,V15,IF(AO16&gt;0,V16,IF(AO17&gt;0,V17,IF(AO18&gt;0,V18,IF(AO19&gt;0,V19,IF(AO20&gt;0,V20,IF(AO21&gt;0,V21,IF(AO22&gt;0,V22,IF(AO23&gt;0,V23)))))))))),
IF(S6=V14,IF(AO15&gt;0,V15,IF(AO16&gt;0,V16,IF(AO17&gt;0,V17,IF(AO18&gt;0,V18,IF(AO19&gt;0,V19,IF(AO20&gt;0,V20,IF(AO21&gt;0,V21,IF(AO22&gt;0,V22,IF(AO23&gt;0,V23,IF(AO24&gt;0,V24)))))))))),
IF(S6=V15,IF(AO16&gt;0,V16,IF(AO17&gt;0,V17,IF(AO18&gt;0,V18,IF(AO19&gt;0,V19,IF(AO20&gt;0,V20,IF(AO21&gt;0,V21,IF(AO22&gt;0,V22,IF(AO23&gt;0,V23,IF(AO24&gt;0,V24,IF(AO25&gt;0,V25)))))))))),
IF(S6=V16,IF(AO17&gt;0,V17,IF(AO18&gt;0,V18,IF(AO19&gt;0,V19,IF(AO10&gt;0,V20,IF(AO21&gt;0,V21,IF(AO22&gt;0,V22,IF(AO23&gt;0,V23,IF(AO24&gt;0,V24,IF(AO25&gt;0,V25,IF(AO26&gt;0,V26)))))))))),
IF(S6=V17,IF(AO18&gt;0,V18,IF(AO19&gt;0,V19,IF(AO20&gt;0,V20,IF(AO21&gt;0,V21,IF(AO22&gt;0,V22,IF(AO23&gt;0,V23,IF(AO24&gt;0,V24,IF(AO25&gt;0,V25,IF(AO26&gt;0,V26,IF(AO27&gt;0,V27)))))))))),
IF(S6=V18,IF(AO19&gt;0,V19,IF(AO20&gt;0,V20,IF(AO21&gt;0,V21,IF(AO22&gt;0,V22,IF(AO23&gt;0,V23,IF(AO24&gt;0,V24,IF(AO25&gt;0,V25,IF(AO26&gt;0,V26,IF(AO27&gt;0,V27,IF(AO28&gt;0,V28)))))))))),
IF(S6=V19,IF(AO20&gt;0,V20,IF(AO21&gt;0,V21,IF(AO22&gt;0,V22,IF(AO23&gt;0,V23,IF(AO24&gt;0,V24,IF(AO25&gt;0,V25,IF(AO26&gt;0,V26,IF(AO27&gt;0,V27,IF(AO28&gt;0,V28,IF(AO29&gt;0,V29)))))))))),
IF(S6=V20,IF(AO21&gt;0,V21,IF(AO22&gt;0,V22,IF(AO23&gt;0,V23,IF(AO24&gt;0,V24,IF(AO25&gt;0,V25,IF(AO26&gt;0,V26,IF(AO27&gt;0,V27,IF(AO28&gt;0,V28,IF(AO29&gt;0,V29,IF(AO30&gt;0,V30)))))))))),
IF(S6=V21,IF(AO22&gt;0,V22,IF(AO23&gt;0,V23,IF(AO24&gt;0,V24,IF(AO25&gt;0,V25,IF(AO26&gt;0,V26,IF(AO27&gt;0,V27,IF(AO28&gt;0,V28,IF(AO29&gt;0,V29,IF(AO30&gt;0,V30,IF(AO31&gt;0,V31)))))))))),
IF(S6=V22,IF(AO23&gt;0,V23,IF(AO24&gt;0,V24,IF(AO25&gt;0,V25,IF(AO26&gt;0,V26,IF(AO27&gt;0,V27,IF(AO28&gt;0,V28,IF(AO29&gt;0,V29,IF(AO30&gt;0,V30,IF(AO31&gt;0,V31,IF(AO32&gt;0,V32)))))))))),
IF(S6=V23,IF(AO24&gt;0,V24,IF(AO25&gt;0,V25,IF(AO26&gt;0,V26,IF(AO27&gt;0,V27,IF(AO28&gt;0,V28,IF(AO29&gt;0,V29,IF(AO30&gt;0,V30,IF(AO31&gt;0,V31,IF(AO32&gt;0,V32,IF(AO33&gt;0,V33)))))))))),
IF(S6=V24,IF(AO25&gt;0,V25,IF(AO26&gt;0,V26,IF(AO27&gt;0,V27,IF(AO28&gt;0,V28,IF(AO29&gt;0,V29,IF(AO30&gt;0,V30,IF(AO31&gt;0,V31,IF(AO32&gt;0,V32,IF(AO33&gt;0,V33,IF(AO34&gt;0,V34)))))))))),
IF(S6=V25,IF(AO26&gt;0,V26,IF(AO27&gt;0,V27,IF(AO28&gt;0,V28,IF(AO29&gt;0,V29,IF(AO30&gt;0,V30,IF(AO31&gt;0,V31,IF(AO32&gt;0,V32,IF(AO33&gt;0,V33,IF(AO34&gt;0,V34,IF(AO35&gt;0,V35)))))))))),
IF(S6=V26,IF(AO27&gt;0,V27,IF(AO28&gt;0,V28,IF(AO29&gt;0,V29,IF(AO30&gt;0,V30,IF(AO31&gt;0,V31,IF(AO32&gt;0,V32,IF(AO33&gt;0,V33,IF(AO34&gt;0,V34,IF(AO35&gt;0,V35,IF(AO36&gt;0,V36)))))))))),
IF(S6=V27,IF(AO28&gt;0,V28,IF(AO29&gt;0,V29,IF(AO30&gt;0,V30,IF(AO31&gt;0,V31,IF(AO32&gt;0,V32,IF(AO33&gt;0,V33,IF(AO34&gt;0,V34,IF(AO35&gt;0,V35,IF(AO36&gt;0,V36,IF(AO37&gt;0,V37)))))))))),
IF(S6=V28,IF(AO29&gt;0,V29,IF(AO30&gt;0,V30,IF(AO31&gt;0,V31,IF(AO32&gt;0,V32,IF(AO33&gt;0,V33,IF(AO34&gt;0,V34,IF(AO35&gt;0,V35,IF(AO36&gt;0,V36,IF(AO37&gt;0,V37,IF(AO38&gt;0,V38)))))))))),
IF(S6=V29,IF(AO30&gt;0,V30,IF(AO31&gt;0,V31,IF(AO32&gt;0,V32,IF(AO33&gt;0,V33,IF(AO34&gt;0,V34,IF(AO35&gt;0,V35,IF(AO36&gt;0,V36,IF(AO37&gt;0,V37,IF(AO38&gt;0,V38,IF(AO39&gt;0,V39)))))))))),
IF(S6=V30,IF(AO31&gt;0,V31,IF(AO32&gt;0,V32,IF(AO33&gt;0,V33,IF(AO34&gt;0,V34,IF(AO35&gt;0,V35,IF(AO36&gt;0,V36,IF(AO37&gt;0,V37,IF(AO38&gt;0,V38,IF(AO39&gt;0,V39,IF(AO39&gt;0,V40)))))))))),
IF(S6=V31,IF(AO32&gt;0,V32,IF(AO33&gt;0,V33,IF(AO34&gt;0,V34,IF(AO35&gt;0,V35,IF(AO36&gt;0,V36,IF(AO37&gt;0,V37,IF(AO38&gt;0,V38,IF(AO39&gt;0,V39,IF(AO40&gt;0,V40,IF(AO41&gt;0,V41)))))))))),
IF(S6=V32,IF(AO33&gt;0,V33,IF(AO34&gt;0,V34,IF(AO35&gt;0,V35,IF(AO36&gt;0,V36,IF(AO37&gt;0,V37,IF(AO38&gt;0,V38,IF(AO39&gt;0,V39,IF(AO40&gt;0,V40,IF(AO41&gt;0,V41,IF(AO42&gt;0,V42)))))))))),
IF(S6=V33,IF(AO34&gt;0,V34,IF(AO35&gt;0,V35,IF(AO36&gt;0,V36,IF(AO37&gt;0,V37,IF(AO38&gt;0,V38,IF(AO39&gt;0,V39,IF(AO40&gt;0,V40,IF(AO41&gt;0,V41,IF(AO42&gt;0,V42,IF(AO43&gt;0,V43)))))))))),
IF(S6=V34,IF(AO35&gt;0,V35,IF(AO36&gt;0,V36,IF(AO37&gt;0,V37,IF(AO38&gt;0,V38,IF(AO39&gt;0,V39,IF(AO40&gt;0,V40,IF(AO41&gt;0,V41,IF(AO42&gt;0,V42,IF(AO43&gt;0,V43,IF(AO44&gt;0,V44)))))))))),
IF(S6=V35,IF(AO36&gt;0,V36,IF(AO37&gt;0,V37,IF(AO38&gt;0,V38,IF(AO39&gt;0,V39,IF(AO40&gt;0,V40,IF(AO41&gt;0,V41,IF(AO42&gt;0,V42,IF(AO43&gt;0,V43,IF(AO44&gt;0,V44,IF(AO45&gt;0,V45)))))))))),
IF(S6=V36,IF(AO37&gt;0,V37,IF(AO38&gt;0,V38,IF(AO39&gt;0,V39,IF(AO40&gt;0,V40,IF(AO41&gt;0,V41,IF(AO42&gt;0,V42,IF(AO43&gt;0,V43,IF(AO44&gt;0,V44,IF(AO45&gt;0,V45,IF(AO46&gt;0,V46)))))))))),
IF(S6=V37,IF(AO38&gt;0,V38,IF(AO39&gt;0,V39,IF(AO40&gt;0,V40,IF(AO41&gt;0,V41,IF(AO42&gt;0,V42,IF(AO43&gt;0,V43,IF(AO44&gt;0,V44,IF(AO45&gt;0,V45,IF(AO46&gt;0,V46,IF(AO47&gt;0,V47)))))))))),
IF(S6=V38,IF(AO39&gt;0,V39,IF(AO40&gt;0,V40,IF(AO41&gt;0,V41,IF(AO42&gt;0,V42,IF(AO43&gt;0,V43,IF(AO44&gt;0,V44,IF(AO45&gt;0,V45,IF(AO46&gt;0,V46,IF(AO47&gt;0,V47,IF(AO48&gt;0,V48)))))))))),
IF(S6=V39,IF(AO40&gt;0,V40,IF(AO41&gt;0,V41,IF(AO42&gt;0,V42,IF(AO43&gt;0,V43,IF(AO44&gt;0,V44,IF(AO45&gt;0,V45,IF(AO46&gt;0,V46,IF(AO47&gt;0,V47,IF(AO48&gt;0,V48,IF(AO49&gt;0,V49)))))))))),
IF(S6=V40,IF(AO41&gt;0,V41,IF(AO42&gt;0,V42,IF(AO43&gt;0,V43,IF(AO44&gt;0,V44,IF(AO45&gt;0,V45,IF(AO46&gt;0,V46,IF(AO47&gt;0,V47,IF(AO48&gt;0,V48,IF(AO49&gt;0,V49,IF(AO50&gt;0,V50)))))))))),
IF(S6=V41,IF(AO42&gt;0,V42,IF(AO43&gt;0,V43,IF(AO44&gt;0,V44,IF(AO45&gt;0,V45,IF(AO46&gt;0,V46,IF(AO47&gt;0,V47,IF(AO48&gt;0,V48,IF(AO49&gt;0,V49,IF(AO50&gt;0,V50,IF(AO51&gt;0,V51)))))))))),
IF(S6=V42,IF(AO43&gt;0,V43,IF(AO44&gt;0,V44,IF(AO45&gt;0,V45,IF(AO46&gt;0,V46,IF(AO47&gt;0,V47,IF(AO48&gt;0,V48,IF(AO49&gt;0,V49,IF(AO50&gt;0,V50,IF(AO51&gt;0,V51,IF(AO52&gt;0,V52)))))))))),
IF(S6=V43,IF(AO44&gt;0,V44,IF(AO45&gt;0,V45,IF(AO46&gt;0,V46,IF(AO47&gt;0,V47,IF(AO48&gt;0,V48,IF(AO49&gt;0,V49,IF(AO50&gt;0,V50,IF(AO51&gt;0,V51,IF(AO52&gt;0,V52,IF(AO53&gt;0,V53)))))))))),
IF(S6=V44,IF(AO45&gt;0,V45,IF(AO46&gt;0,V46,IF(AO47&gt;0,V47,IF(AO48&gt;0,V48,IF(AO49&gt;0,V49,IF(AO50&gt;0,V50,IF(AO51&gt;0,V51,IF(AO52&gt;0,V52,IF(AO53&gt;0,V53,IF(AO54&gt;0,V54)))))))))),
IF(S6=V45,IF(AO46&gt;0,V46,IF(AO47&gt;0,V47,IF(AO48&gt;0,V48,IF(AO49&gt;0,V49,IF(AO50&gt;0,V50,IF(AO51&gt;0,V51,IF(AO52&gt;0,V52,IF(AO53&gt;0,V53,IF(AO54&gt;0,V54,IF(AO55&gt;0,V55)))))))))),
IF(S6=V46,IF(AO47&gt;0,V47,IF(AO48&gt;0,V48,IF(AO49&gt;0,V49,IF(AO50&gt;0,V50,IF(AO51&gt;0,V51,IF(AO52&gt;0,V52,IF(AO53&gt;0,V53,IF(AO54&gt;0,V54,IF(AO55&gt;0,V55,IF(AO56&gt;0,V56)))))))))),
IF(S6=V47,IF(AO48&gt;0,V48,IF(AO49&gt;0,V49,IF(AO50&gt;0,V50,IF(AO51&gt;0,V51,IF(AO52&gt;0,V52,IF(AO53&gt;0,V53,IF(AO54&gt;0,V54,IF(AO55&gt;0,V55,IF(AO56&gt;0,V56,IF(AO57&gt;0,V57)))))))))),V48))))))))))))))))))))))))))))))))))))))))))))</f>
        <v>SWEEP HOLE , CIRCULATE HOLE CLEAN.3</v>
      </c>
      <c r="T7" s="9">
        <f>IF($Q$5&lt;24,0,IF(IF(S7=V6,AO6,IF(S7=V7,AO7,IF(S7=V8,AO8,IF(S7=V9,AO9,IF(S7=V10,AO10,IF(S7=V11,AO11,IF(S7=V12,AO12,IF(S7=V13,AO13,IF(S7=V14,AO14,IF(S7=V15,AO15,IF(S7=V16,AO16,IF(S7=V17,AO17,IF(S7=V18,AO18,IF(S7=V19,AO19,IF(S7=V20,AO20,IF(S7=V21,AO21,IF(S7=V22,AO22,IF(S7=V23,AO23,IF(S7=V24,AO24,IF(S7=V25,AO25,IF(S7=V26,AO26,IF(S7=V27,AO27,IF(S7=V28,AO28,IF(S7=V29,AO29,IF(S7=V30,AO30,IF(S7=V31,AO31,IF(S7=V32,AO32,IF(S7=V33,AO33,IF(S7=V34,AO34,IF(S7=V35,AO35,IF(S7=V36,AO36,IF(S7=V37,AO37,IF(S7=V38,AO38,IF(S7=V39,AO39,IF(S7=V40,AO40,IF(S7=V41,AO41,IF(S7=V42,AO42,IF(S7=V43,AO43,IF(S7=V44,AO44,IF(S7=V45,AO45,IF(S7=V46,AO46,IF(S7=V47,AO47,IF(S7=V48,AO49,IF(S7=V49,AO49,IF(S7=V50,AO50,0)))))))))))))))))))))))))))))))))))))))))))))+U6&gt;24,24-U6,IF(S7=V6,AO36,IF(S7=V7,AO7,IF(S7=V8,AO8,IF(S7=V9,AO9,IF(S7=V10,AO10,IF(S7=V11,AO11,IF(S7=V12,AO12,IF(S7=V13,AO13,IF(S7=V14,AO14,IF(S7=V15,AO15,IF(S7=V16,AO16,IF(S7=V17,AO17,IF(S7=V18,AO18,IF(S7=V19,AO19,IF(S7=V19,AO19,IF(S7=V20,AO20,IF(S7=V21,AO21,IF(S7=V22,AO22,IF(S7=V23,AO23,IF(S7=V24,AO24,IF(S7=V25,AO25,IF(S7=V26,AO26,IF(S7=V27,AO27,IF(S7=V28,AO28,IF(S7=V29,AO29,IF(S7=V30,AO30,IF(S7=V31,AO31,IF(S7=V32,AO32,IF(S7=V33,AO33,IF(S7=V34,AO34,IF(S7=V35,AO35,IF(S7=V36,AO36,IF(S7=V37,AO37,IF(S7=V38,AO38,IF(S7=V39,AO39,IF(S7=V40,AO40,IF(S7=V41,AO41,IF(S7=V42,AO42,IF(S7=V43,AO43,IF(S7=V44,AO44,IF(S7=V45,AO45,IF(S7=V46,AO46,IF(S7=V47,AO47,IF(S7=V48,AO49,IF(S7=V49,AO49,IF(S7=V50,AO50,0))))))))))))))))))))))))))))))))))))))))))))))))</f>
        <v>3</v>
      </c>
      <c r="U7" s="10">
        <f>U6+T7</f>
        <v>4</v>
      </c>
      <c r="V7" s="12" t="s">
        <v>8</v>
      </c>
      <c r="W7" s="14"/>
      <c r="X7" s="14"/>
      <c r="Y7" s="14"/>
      <c r="Z7" s="37">
        <f t="shared" ref="Z7:Z70" si="20">Z6+1</f>
        <v>7</v>
      </c>
      <c r="AA7" s="56">
        <v>2</v>
      </c>
      <c r="AB7" s="57"/>
      <c r="AC7" s="58">
        <f t="shared" ref="AC7:AC70" si="21">AC6+AA7</f>
        <v>16</v>
      </c>
      <c r="AD7" s="59">
        <f t="shared" si="3"/>
        <v>0.66666666666666663</v>
      </c>
      <c r="AE7" s="53">
        <f t="shared" ref="AE7:AE70" si="22">IF(AC7&lt;24,0,IF(V7=A$6,AA7-B$6,IF(V7=A$7,AA7-B$7,IF(V7=A$8,AA7-B$8,IF(V7=A$9,AA7-B$9,IF(V7=A$10,AA7-B$10,IF(V7=A$11,AA7-B$11,IF(V7=A$12,AA7-B$12,IF(V7=A$13,AA7-B$13,IF(V7=A$14,AA7-B$14,IF(V7=A$15,AA7-B$15,IF(V7=A$16,AA7-B$16,IF(V7=A$17,AA7-B$17,IF(V7=A$18,AA7-B$18,IF(V7=A$19,AA7-B$19,IF(V7=A$20,AA7-B$20,AA7))))))))))))))))</f>
        <v>0</v>
      </c>
      <c r="AF7" s="54">
        <f t="shared" ref="AF7:AF70" si="23">AF6+AE7</f>
        <v>0</v>
      </c>
      <c r="AG7" s="53">
        <f t="shared" si="4"/>
        <v>0</v>
      </c>
      <c r="AH7" s="54">
        <f t="shared" ref="AH7:AH16" si="24">AH6+AG7</f>
        <v>0</v>
      </c>
      <c r="AI7" s="53">
        <f t="shared" si="5"/>
        <v>0</v>
      </c>
      <c r="AJ7" s="54">
        <f t="shared" ref="AJ7:AJ16" si="25">AJ6+AI7</f>
        <v>0</v>
      </c>
      <c r="AK7" s="53">
        <f t="shared" si="6"/>
        <v>0</v>
      </c>
      <c r="AL7" s="54">
        <f t="shared" ref="AL7:AL16" si="26">AL6+AK7</f>
        <v>0</v>
      </c>
      <c r="AM7" s="53">
        <f t="shared" si="7"/>
        <v>0</v>
      </c>
      <c r="AN7" s="54">
        <f t="shared" ref="AN7:AN16" si="27">AN6+AM7</f>
        <v>0</v>
      </c>
      <c r="AO7" s="53">
        <f t="shared" si="8"/>
        <v>0</v>
      </c>
      <c r="AP7" s="54">
        <f t="shared" ref="AP7:AP16" si="28">AP6+AO7</f>
        <v>0</v>
      </c>
      <c r="AQ7" s="53">
        <f t="shared" si="9"/>
        <v>0</v>
      </c>
      <c r="AR7" s="54">
        <f t="shared" ref="AR7:AR16" si="29">AR6+AQ7</f>
        <v>0</v>
      </c>
      <c r="AS7" s="53">
        <f t="shared" si="10"/>
        <v>0</v>
      </c>
      <c r="AT7" s="54">
        <f>AT6+AS7</f>
        <v>0</v>
      </c>
      <c r="AU7" s="53">
        <f t="shared" si="11"/>
        <v>0</v>
      </c>
      <c r="AV7" s="54">
        <f>AV6+AU7</f>
        <v>0</v>
      </c>
      <c r="AW7" s="53">
        <f t="shared" si="12"/>
        <v>0</v>
      </c>
      <c r="AX7" s="54">
        <f>AX6+AW7</f>
        <v>0</v>
      </c>
      <c r="AY7" s="53">
        <f t="shared" si="0"/>
        <v>0</v>
      </c>
      <c r="AZ7" s="54">
        <f>AZ6+AY7</f>
        <v>0</v>
      </c>
      <c r="BA7" s="53">
        <f t="shared" si="1"/>
        <v>0</v>
      </c>
      <c r="BB7" s="54">
        <f t="shared" ref="BB7:BB70" si="30">BB6+BA7</f>
        <v>0</v>
      </c>
      <c r="BC7" s="53">
        <f t="shared" si="2"/>
        <v>0</v>
      </c>
      <c r="BD7" s="54">
        <f t="shared" ref="BD7:BD70" si="31">BD6+BC7</f>
        <v>0</v>
      </c>
      <c r="BE7" s="38"/>
      <c r="BF7" s="38"/>
      <c r="BG7" s="38"/>
      <c r="BK7" s="38"/>
      <c r="BL7" s="38"/>
      <c r="BM7" s="38"/>
      <c r="BN7" s="38"/>
      <c r="BO7" s="38"/>
      <c r="BP7" s="38"/>
      <c r="BQ7" s="38"/>
      <c r="BR7" s="38"/>
      <c r="BS7" s="60">
        <v>1.5</v>
      </c>
      <c r="BT7" s="61">
        <f>BT6+BS7</f>
        <v>36</v>
      </c>
      <c r="BU7" s="67">
        <f t="shared" si="13"/>
        <v>2</v>
      </c>
      <c r="BV7" s="68">
        <f>BV6+BU7</f>
        <v>13</v>
      </c>
      <c r="BW7" s="64">
        <f>BX6</f>
        <v>700</v>
      </c>
      <c r="BX7" s="65">
        <v>700</v>
      </c>
      <c r="BY7" s="99"/>
      <c r="BZ7" s="66">
        <v>3</v>
      </c>
      <c r="CA7" s="12" t="s">
        <v>99</v>
      </c>
      <c r="CB7" s="38"/>
      <c r="CC7" s="38"/>
      <c r="CD7" s="38"/>
      <c r="CE7" s="38"/>
      <c r="CF7" s="38"/>
      <c r="CG7" s="38"/>
      <c r="CH7" s="38"/>
    </row>
    <row r="8" spans="1:86" ht="15" customHeight="1" x14ac:dyDescent="0.25">
      <c r="A8" s="5" t="str">
        <f t="shared" ref="A8:A19" si="32">IF(C7=24,"",
IF(A7=V6,IF(AA7&gt;0,V7,IF(AA8&gt;0,V8,IF(AA9&gt;0,V9,IF(AA10&gt;0,V10,IF(AA11&gt;0,V11,IF(AA12&gt;0,V12,IF(AA13&gt;0,V13,IF(AA14&gt;0,V14,IF(AA15&gt;0,V15,IF(AA16&gt;0,V16)))))))))),
IF(A7=V7,IF(AA8&gt;0,V8,IF(AA9&gt;0,V9,IF(AA10&gt;0,V10,IF(AA11&gt;0,V11,IF(AA12&gt;0,V12,IF(AA13&gt;0,V13,IF(AA14&gt;0,V14,IF(AA15&gt;0,V15,IF(AA16&gt;0,V16,IF(AA17&gt;0,V17)))))))))),
IF(A7=V8,IF(AA9&gt;0,V9,IF(AA10&gt;0,V10,IF(AA11&gt;0,V11,IF(AA12&gt;0,V12,IF(AA13&gt;0,V13,IF(AA14&gt;0,V14,IF(AA15&gt;0,V15,IF(AA16&gt;0,V16,IF(AA17&gt;0,V17,IF(AA18&gt;0,V18)))))))))),
IF(A7=V9,IF(AA10&gt;0,V10,IF(AA11&gt;0,V11,IF(AA12&gt;0,V12,IF(AA13&gt;0,V13,IF(AA14&gt;0,V14,IF(AA15&gt;0,V15,IF(AA16&gt;0,V16,IF(AA17&gt;0,V17,IF(AA18&gt;0,V18,IF(AA19&gt;0,V19)))))))))),
IF(A7=V10,IF(AA11&gt;0,V11,IF(AA12&gt;0,V12,IF(AA13&gt;0,V13,IF(AA14&gt;0,V14,IF(AA15&gt;0,V15,IF(AA16&gt;0,V16,IF(AA17&gt;0,V17,IF(AA18&gt;0,V18,IF(AA19&gt;0,V19,IF(AA20&gt;0,V20)))))))))),
IF(A7=V11,IF(AA12&gt;0,V12,IF(AA13&gt;0,V13,IF(AA14&gt;0,V14,IF(AA15&gt;0,V15,IF(AA16&gt;0,V16,IF(AA17&gt;0,V17,IF(AA18&gt;0,V18,IF(AA19&gt;0,V19,IF(AA20&gt;0,V20,IF(AA21&gt;0,V21)))))))))),
IF(A7=V12,IF(AA13&gt;0,V13,IF(AA14&gt;0,V14,IF(AA15&gt;0,V15,IF(AA16&gt;0,V16,IF(AA17&gt;0,V17,IF(AA18&gt;0,V18,IF(AA19&gt;0,V19,IF(AA20&gt;0,V20,IF(AA21&gt;0,V21,IF(AA22&gt;0,V22)))))))))),
IF(A7=V13,IF(AA14&gt;0,V14,IF(AA15&gt;0,V15,IF(AA16&gt;0,V16,IF(AA17&gt;0,V17,IF(AA18&gt;0,V18,IF(AA19&gt;0,V19,IF(AA20&gt;0,V20,IF(AA21&gt;0,V21,IF(AA22&gt;0,V22,IF(AA23&gt;0,V23)))))))))),
IF(A7=V14,IF(AA15&gt;0,V15,IF(AA16&gt;0,V16,IF(AA17&gt;0,V17,IF(AA18&gt;0,V18,IF(AA19&gt;0,V19,IF(AA20&gt;0,V20,IF(AA21&gt;0,V21,IF(AA22&gt;0,V22,IF(AA23&gt;0,V23,IF(AA24&gt;0,V24)))))))))),
IF(A7=V15,IF(AA16&gt;0,V16,IF(AA17&gt;0,V17,IF(AA18&gt;0,V18,IF(AA19&gt;0,V19,IF(AA20&gt;0,V20,IF(AA21&gt;0,V21,IF(AA22&gt;0,V22,IF(AA23&gt;0,V23,IF(AA24&gt;0,V24,IF(AA25&gt;0,V25)))))))))),
IF(A7=V16,IF(AA17&gt;0,V17,IF(AA18&gt;0,V18,IF(AA19&gt;0,V19,IF(AA20&gt;0,V20,IF(AA21&gt;0,V21,IF(AA22&gt;0,V22,IF(AA23&gt;0,V23,IF(AA24&gt;0,V24,IF(AA25&gt;0,V25,IF(AA26&gt;0,V26)))))))))),
IF(A7=V17,IF(AA18&gt;0,V18,IF(AA19&gt;0,V19,IF(AA20&gt;0,V20,IF(AA21&gt;0,V21,IF(AA22&gt;0,V22,IF(AA23&gt;0,V23,IF(AA24&gt;0,V24,IF(AA25&gt;0,V25,IF(AA26&gt;0,V26,IF(AA27&gt;0,V27)))))))))),
IF(A7=V18,IF(AA19&gt;0,V19,IF(AA20&gt;0,V20,IF(AA21&gt;0,V21,IF(AA22&gt;0,V22,IF(AA23&gt;0,V23,IF(AA24&gt;0,V24,IF(AA25&gt;0,V25,IF(AA26&gt;0,V26,IF(AA27&gt;0,V27,IF(AA28&gt;0,V28)))))))))),
IF(A7=V19,IF(AA20&gt;0,V20,IF(AA21&gt;0,V21,IF(AA22&gt;0,V22,IF(AA23&gt;0,V23,IF(AA24&gt;0,V24,IF(AA25&gt;0,V25,IF(AA26&gt;0,V26,IF(AA27&gt;0,V27,IF(AA28&gt;0,V28,IF(AA29&gt;0,V29)))))))))),
IF(A7=V20,IF(AA21&gt;0,V21,IF(AA22&gt;0,V22,IF(AA23&gt;0,V23,IF(AA24&gt;0,V24,IF(AA25&gt;0,V25,IF(AA26&gt;0,V26,IF(AA27&gt;0,V27,IF(AA28&gt;0,V28,IF(AA29&gt;0,V29,IF(AA30&gt;0,V30)))))))))),
IF(A7=V21,IF(AA22&gt;0,V22,IF(AA23&gt;0,V23,IF(AA24&gt;0,V24,IF(AA25&gt;0,V25,IF(AA26&gt;0,V26,IF(AA27&gt;0,V27,IF(AA28&gt;0,V28,IF(AA29&gt;0,V29,IF(AA30&gt;0,V30,IF(AA31&gt;0,V31)))))))))),
IF(A7=V22,IF(AA23&gt;0,V22,IF(AA24&gt;0,V24,IF(AA25&gt;0,V25,IF(AA26&gt;0,V26,IF(AA27&gt;0,V27,IF(AA28&gt;0,V28,IF(AA29&gt;0,V29,IF(AA30&gt;0,V30,IF(AA31&gt;0,V31,IF(AA32&gt;0,V32)))))))))),
IF(A7=V23,IF(AA24&gt;0,V24,IF(AA25&gt;0,V25,IF(AA26&gt;0,V26,IF(AA27&gt;0,V27,IF(AA28&gt;0,V28,IF(AA29&gt;0,V29,IF(AA30&gt;0,V30,IF(AA31&gt;0,V31,IF(AA32&gt;0,V32,IF(AA33&gt;0,V33)))))))))),
IF(A7=V24,IF(AA25&gt;0,V25,IF(AA26&gt;0,V26,IF(AA27&gt;0,V27,IF(AA28&gt;0,V28,IF(AA29&gt;0,V29,IF(AA30&gt;0,V30,IF(AA31&gt;0,V31,IF(AA32&gt;0,V32,IF(AA33&gt;0,V33,IF(AA34&gt;0,V34)))))))))),
IF(A7=V25,IF(AA26&gt;0,V26,IF(AA27&gt;0,V27,IF(AA28&gt;0,V28,IF(AA29&gt;0,V29,IF(AA30&gt;0,V30,IF(AA31&gt;0,V31,IF(AA32&gt;0,V32,IF(AA33&gt;0,V33,IF(AA34&gt;0,V34,IF(AA35&gt;0,V35)))))))))),
IF(A7=V26,IF(AA27&gt;0,V27,IF(AA28&gt;0,V28,IF(AA29&gt;0,V29,IF(AA30&gt;0,V30,IF(AA31&gt;0,V31,IF(AA32&gt;0,V32,IF(AA33&gt;0,V33,IF(AA34&gt;0,V34,IF(AA35&gt;0,V35,IF(AA36&gt;0,V36)))))))))),
IF(A7=V27,IF(AA28&gt;0,V28,IF(AA29&gt;0,V29,IF(AA30&gt;0,V30,IF(AA31&gt;0,V31,IF(AA32&gt;0,V32,IF(AA33&gt;0,V33,IF(AA34&gt;0,V34,IF(AA35&gt;0,V35,IF(AA36&gt;0,V36,IF(AA37&gt;0,V37)))))))))),
IF(A7=V28,IF(AA29&gt;0,V29,IF(AA30&gt;0,V30,IF(AA31&gt;0,V31,IF(AA32&gt;0,V32,IF(AA33&gt;0,V33,IF(AA34&gt;0,V34,IF(AA35&gt;0,V35,IF(AA36&gt;0,V36,IF(AA37&gt;0,V37,IF(AA38&gt;0,V38)))))))))),
IF(A7=V29,IF(AA30&gt;0,V30,IF(AA31&gt;0,V31,IF(AA32&gt;0,V32,IF(AA33&gt;0,V33,IF(AA34&gt;0,V34,IF(AA35&gt;0,V35,IF(AA36&gt;0,V36,IF(AA37&gt;0,V37,IF(AA38&gt;0,V38,IF(AA39&gt;0,V39)))))))))),
IF(A7=V30,IF(AA31&gt;0,V31,IF(AA32&gt;0,V32,IF(AA33&gt;0,V33,IF(AA34&gt;0,V34,IF(AA35&gt;0,V35,IF(AA36&gt;0,V36,IF(AA37&gt;0,V37,IF(AA38&gt;0,V38,IF(AA39&gt;0,V39,IF(AA40&gt;0,V40)))))))))),
IF(A7=V31,IF(AA32&gt;0,V32,IF(AA33&gt;0,V33,IF(AA34&gt;0,V34,IF(AA35&gt;0,V35,IF(AA36&gt;0,V36,IF(AA37&gt;0,V37,IF(AA38&gt;0,V38,IF(AA39&gt;0,V39,IF(AA40&gt;0,V40,IF(AA41&gt;0,V41)))))))))),V32)))))))))))))))))))))))))))</f>
        <v>SWEEP HOLE W/ 70 BBLS HI VIS, CIRCULATE HOLE1</v>
      </c>
      <c r="B8" s="6">
        <f t="shared" ref="B8:B20" si="33">IF(IF(A8=V7,AA7,IF(A8=V8,AA8,IF(A8=V9,AA9,IF(A8=V10,AA10,IF(A8=V11,AA11,IF(A8=V12,AA12,IF(A8=V13,AA13,IF(A8=V14,AA14,IF(A8=V15,AA15,IF(A8=V16,AA16,IF(A8=V17,AA17,IF(A8=V18,AA18,IF(A8=V19,AA19,IF(A8=V20,AA20,IF(A8=V21,AA21,IF(A8=V22,AA22,IF(A8=V23,AA23,IF(A8=V24,AA24,IF(A8=V25,AA25,IF(A8=V26,AA26,IF(A8=V27,AA27,IF(A8=V28,AA28,IF(A8=V29,AA29,IF(A8=V30,AA30,IF(A8=V31,AA31,IF(A8=V32,AA32,))))))))))))))))))))))))))+C7&gt;24,24-C7,IF(A8=V7,AA7,IF(A8=V8,AA8,IF(A8=V9,AA9,IF(A8=V10,AA10,IF(A8=V11,AA11,IF(A8=V12,AA12,IF(A8=V13,AA13,IF(A8=V14,AA14,IF(A8=V15,AA15,IF(A8=V16,AA16,IF(A8=V17,AA17,IF(A8=V18,AA18,IF(A8=V19,AA19,IF(A8=V20,AA20,IF(A8=V21,AA21,IF(A8=V22,AA22,IF(A8=V23,AA23,IF(A8=V24,AA24,IF(A8=V25,AA25,IF(A8=V26,AA26,IF(A8=V27,AA27,IF(A8=V28,AA28,IF(A8=V29,AA29,IF(A8=V30,AA30,IF(A8=V31,AA31,IF(A8=V32,AA32,0)))))))))))))))))))))))))))</f>
        <v>2</v>
      </c>
      <c r="C8" s="7">
        <f t="shared" si="14"/>
        <v>16</v>
      </c>
      <c r="D8" s="8" t="str">
        <f t="shared" ref="D8:D19" si="34">IF($B$5&lt;24,0,
IF(F7=24,0,
IF(D7=V7,IF(AE8&gt;0,V8,IF(AE9&gt;0,V9,IF(AE10&gt;0,V10,IF(AE11&gt;0,V11,IF(AE12&gt;0,V12,IF(AE13&gt;0,V13,IF(AE14&gt;0,V14,IF(AE15&gt;0,V15,IF(AE16&gt;0,V16,IF(AE17&gt;0,V17,IF(AE18&gt;0,V18))))))))))),
IF(D7=V8,IF(AE9&gt;0,V9,IF(AE10&gt;0,V10,IF(AE11&gt;0,V11,IF(AE12&gt;0,V12,IF(AE13&gt;0,V13,IF(AE14&gt;0,V14,IF(AE15&gt;0,V15,IF(AE16&gt;0,V16,IF(AE17&gt;0,V17,IF(AE18&gt;0,V18,IF(AE19&gt;0,V19))))))))))),
IF(D7=V9,IF(AE10&gt;0,V10,IF(AE11&gt;0,V11,IF(AE12&gt;0,V12,IF(AE13&gt;0,V13,IF(AE14&gt;0,V14,IF(AE15&gt;0,V15,IF(AE16&gt;0,V16,IF(AE17&gt;0,V17,IF(AE18&gt;0,V18,IF(AE19&gt;0,V19,IF(AE20&gt;0,V20))))))))))),
IF(D7=V10,IF(AE11&gt;0,V11,IF(AE12&gt;0,V12,IF(AE13&gt;0,V13,IF(AE14&gt;0,V14,IF(AE15&gt;0,V15,IF(AE16&gt;0,V16,IF(AE17&gt;0,V17,IF(AE18&gt;0,V18,IF(AE19&gt;0,V19,IF(AE20&gt;0,V20,IF(AE21&gt;0,V21))))))))))),
IF(D7=V11,IF(AE12&gt;0,V12,IF(AE13&gt;0,V13,IF(AE14&gt;0,V14,IF(AE15&gt;0,V15,IF(AE16&gt;0,V16,IF(AE17&gt;0,V17,IF(AE18&gt;0,V18,IF(AE19&gt;0,V19,IF(AE20&gt;0,V20,IF(AE21&gt;0,V21,IF(AE22&gt;0,V22))))))))))),
IF(D7=V12,IF(AE13&gt;0,V13,IF(AE14&gt;0,V14,IF(AE15&gt;0,V15,IF(AE16&gt;0,V16,IF(AE17&gt;0,V17,IF(AE18&gt;0,V18,IF(AE19&gt;0,V19,IF(AE20&gt;0,V20,IF(AE21&gt;0,V21,IF(AE22&gt;0,V22,IF(AE23&gt;0,V23))))))))))),
IF(D7=V13,IF(AE14&gt;0,V14,IF(AE15&gt;0,V15,IF(AE16&gt;0,V16,IF(AE17&gt;0,V17,IF(AE18&gt;0,V18,IF(AE19&gt;0,V19,IF(AE20&gt;0,V20,IF(AE21&gt;0,V21,IF(AE22&gt;0,V22,IF(AE23&gt;0,V23,IF(AE24&gt;0,V24))))))))))),
IF(D7=V14,IF(AE15&gt;0,V15,IF(AE16&gt;0,V16,IF(AE17&gt;0,V17,IF(AE18&gt;0,V18,IF(AE19&gt;0,V19,IF(AE20&gt;0,V20,IF(AE21&gt;0,V21,IF(AE22&gt;0,V22,IF(AE23&gt;0,V23,IF(AE24&gt;0,V24,IF(AE25&gt;0,V25))))))))))),
IF(D7=V15,IF(AE16&gt;0,V16,IF(AE17&gt;0,V17,IF(AE18&gt;0,V18,IF(AE19&gt;0,V19,IF(AE20&gt;0,V20,IF(AE21&gt;0,V21,IF(AE22&gt;0,V22,IF(AE23&gt;0,V23,IF(AE24&gt;0,V24,IF(AE25&gt;0,V25,IF(AE26&gt;0,V26))))))))))),
IF(D7=V16,IF(AE17&gt;0,V17,IF(AE18&gt;0,V18,IF(AE19&gt;0,V19,IF(AE20&gt;0,V20,IF(AE21&gt;0,V21,IF(AE22&gt;0,V22,IF(AE23&gt;0,V23,IF(AE24&gt;0,V24,IF(AE25&gt;0,V25,IF(AE26&gt;0,V26,IF(AE27&gt;0,V27))))))))))),
IF(D7=V17,IF(AE18&gt;0,V18,IF(AE19&gt;0,V19,IF(AE20&gt;0,V20,IF(AE11&gt;0,V21,IF(AE22&gt;0,V22,IF(AE23&gt;0,V23,IF(AE24&gt;0,V24,IF(AE25&gt;0,V25,IF(AE26&gt;0,V26,IF(AE27&gt;0,V27,IF(AE28&gt;0,V28))))))))))),
IF(D7=V18,IF(AE19&gt;0,V19,IF(AE20&gt;0,V20,IF(AE21&gt;0,V21,IF(AE22&gt;0,V22,IF(AE23&gt;0,V23,IF(AE24&gt;0,V24,IF(AE25&gt;0,V25,IF(AE26&gt;0,V26,IF(AE27&gt;0,V27,IF(AE28&gt;0,V28,IF(AE29&gt;0,V29))))))))))),
IF(D7=V19,IF(AE20&gt;0,V20,IF(AE21&gt;0,V21,IF(AE22&gt;0,V22,IF(AE23&gt;0,V23,IF(AE24&gt;0,V24,IF(AE25&gt;0,V25,IF(AE26&gt;0,V26,IF(AE27&gt;0,V27,IF(AE28&gt;0,V28,IF(AE29&gt;0,V29,IF(AE30&gt;0,V30))))))))))),
IF(D7=V20,IF(AE21&gt;0,V21,IF(AE22&gt;0,V22,IF(AE23&gt;0,V23,IF(AE24&gt;0,V24,IF(AE25&gt;0,V25,IF(AE26&gt;0,V26,IF(AE27&gt;0,V27,IF(AE28&gt;0,V28,IF(AE29&gt;0,V29,IF(AE30&gt;0,V30,IF(AE31&gt;0,V31))))))))))),
IF(D7=V21,IF(AE22&gt;0,V22,IF(AE23&gt;0,V23,IF(AE24&gt;0,V24,IF(AE25&gt;0,V25,IF(AE26&gt;0,V26,IF(AE27&gt;0,V27,IF(AE28&gt;0,V28,IF(AE29&gt;0,V29,IF(AE30&gt;0,V30,IF(AE31&gt;0,V31,IF(AE32&gt;0,V32))))))))))),
IF(D7=V22,IF(AE23&gt;0,V23,IF(AE24&gt;0,V24,IF(AE25&gt;0,V25,IF(AE26&gt;0,V26,IF(AE27&gt;0,V27,IF(AE28&gt;0,V28,IF(AE29&gt;0,V29,IF(AE30&gt;0,V30,IF(AE31&gt;0,V31,IF(AE32&gt;0,V32,IF(AE33&gt;0,V33))))))))))),
IF(D7=V23,IF(AE24&gt;0,V24,IF(AE25&gt;0,V25,IF(AE26&gt;0,V26,IF(AE27&gt;0,V27,IF(AE28&gt;0,V28,IF(AE29&gt;0,V29,IF(AE30&gt;0,V30,IF(AE31&gt;0,V31,IF(AE32&gt;0,V32,IF(AE33&gt;0,V33,IF(AE34&gt;0,V34))))))))))),
IF(D7=V24,IF(AE25&gt;0,V25,IF(AE26&gt;0,V26,IF(AE27&gt;0,V27,IF(AE28&gt;0,V28,IF(AE29&gt;0,V29,IF(AE30&gt;0,V30,IF(AE31&gt;0,V31,IF(AE32&gt;0,V32,IF(AE33&gt;0,V33,IF(AE34&gt;0,V34,IF(AE35&gt;0,V35))))))))))),
IF(D7=V25,IF(AE26&gt;0,V26,IF(AE27&gt;0,V27,IF(AE28&gt;0,V28,IF(AE29&gt;0,V29,IF(AE30&gt;0,V30,IF(AE31&gt;0,V31,IF(AE32&gt;0,V32,IF(AE33&gt;0,V33,IF(AE34&gt;0,V34,IF(AE35&gt;0,V35,IF(AE36&gt;0,V36))))))))))),
IF(D7=V26,IF(AE27&gt;0,V27,IF(AE28&gt;0,V28,IF(AE29&gt;0,V29,IF(AE30&gt;0,V30,IF(AE31&gt;0,V31,IF(AE32&gt;0,V32,IF(AE33&gt;0,V33,IF(AE34&gt;0,V34,IF(AE35&gt;0,V35,IF(AE36&gt;0,V36,IF(AE37&gt;0,V37))))))))))),
IF(D7=V27,IF(AE28&gt;0,V28,IF(AE29&gt;0,V29,IF(AE30&gt;0,V30,IF(AE31&gt;0,V31,IF(AE32&gt;0,V32,IF(AE33&gt;0,V33,IF(AE34&gt;0,V34,IF(AE35&gt;0,V35,IF(AE36&gt;0,V36,IF(AE37&gt;0,V37,IF(AE38&gt;0,V38))))))))))),
IF(D7=V28,IF(AE29&gt;0,V29,IF(AE30&gt;0,V30,IF(AE31&gt;0,V31,IF(AE32&gt;0,V32,IF(AE33&gt;0,V33,IF(AE34&gt;0,V34,IF(AE35&gt;0,V35,IF(AE36&gt;0,V36,IF(AE37&gt;0,V37,IF(AE38&gt;0,V38,IF(AE39&gt;0,V39))))))))))),
IF(D7=V29,IF(AE30&gt;0,V30,IF(AE31&gt;0,V31,IF(AE32&gt;0,V32,IF(AE33&gt;0,V33,IF(AE34&gt;0,V34,IF(AE35&gt;0,V35,IF(AE36&gt;0,V36,IF(AE37&gt;0,V37,IF(AE38&gt;0,V38,IF(AE39&gt;0,V39,IF(AE40&gt;0,V40))))))))))),
IF(D7=V30,IF(AE31&gt;0,V31,IF(AE32&gt;0,V32,IF(AE33&gt;0,V33,IF(AE34&gt;0,V34,IF(AE35&gt;0,V35,IF(AE36&gt;0,V36,IF(AE37&gt;0,V37,IF(AE38&gt;0,V38,IF(AE39&gt;0,V39,IF(AE40&gt;0,V40,IF(AE41&gt;0,V41))))))))))),
IF(D7=V31,IF(AE32&gt;0,V32,IF(AE33&gt;0,V33,IF(AE34&gt;0,V34,IF(AE35&gt;0,V35,IF(AE36&gt;0,V36,IF(AE37&gt;0,V37,IF(AE38&gt;0,V38,IF(AE39&gt;0,V39,IF(AE40&gt;0,V40,IF(AE41&gt;0,V41,IF(AE42&gt;0,V42))))))))))),
IF(D7=V32,IF(AE33&gt;0,V33,IF(AE34&gt;0,V34,IF(AE35&gt;0,V35,IF(AE36&gt;0,V36,IF(AE37&gt;0,V37,IF(AE38&gt;0,V38,IF(AE39&gt;0,V39,IF(AE40&gt;0,V40,IF(AE41&gt;0,V41,IF(AE42&gt;0,V42,IF(AE43&gt;0,V43))))))))))),
IF(D7=V33,IF(AE34&gt;0,V34,IF(AE35&gt;0,V35,IF(AE36&gt;0,V36,IF(AE37&gt;0,V37,IF(AE38&gt;0,V38,IF(AE39&gt;0,V39,IF(AE40&gt;0,V40,IF(AE41&gt;0,V41,IF(AE42&gt;0,V42,IF(AE43&gt;0,V43,IF(AE44&gt;0,V44))))))))))),
IF(D7=V34,IF(AE35&gt;0,V35,IF(AE36&gt;0,V36,IF(AE37&gt;0,V37,IF(AE38&gt;0,V38,IF(AE39&gt;0,V39,IF(AE40&gt;0,V40,IF(AE41&gt;0,V41,IF(AE42&gt;0,V42,IF(AE43&gt;0,V43,IF(AE44&gt;0,V44,IF(AE45&gt;0,V45))))))))))),
IF(D7=V35,IF(AE36&gt;0,V36,IF(AE37&gt;0,V37,IF(AE38&gt;0,V38,IF(AE39&gt;0,V39,IF(AE40&gt;0,V40,IF(AE41&gt;0,V41,IF(AE42&gt;0,V42,IF(AE43&gt;0,V43,IF(AE44&gt;0,V44,IF(AE45&gt;0,V45,IF(AE46&gt;0,V46))))))))))),
IF(D7=V36,IF(AE37&gt;0,V37,IF(AE38&gt;0,V38,IF(AE39&gt;0,V39,IF(AE40&gt;0,V40,IF(AE41&gt;0,V41,IF(AE42&gt;0,V42,IF(AE43&gt;0,V43,IF(AE44&gt;0,V44,IF(AE45&gt;0,V45,IF(AE46&gt;0,V46,IF(AE47&gt;0,V47))))))))))),
IF(D7=V37,IF(AE38&gt;0,V38,IF(AE39&gt;0,V39,IF(AE40&gt;0,V40,IF(AE41&gt;0,V41,IF(AE42&gt;0,V42,IF(AE43&gt;0,V43,IF(AE44&gt;0,V44,IF(AE45&gt;0,V45,IF(AE46&gt;0,V46,IF(AE47&gt;0,V47,IF(AE48&gt;0,V48))))))))))),
IF(D7=V38,IF(AE39&gt;0,V39,IF(AE40&gt;0,V40,IF(AE41&gt;0,V41,IF(AE42&gt;0,V42,IF(AE43&gt;0,V43,IF(AE44&gt;0,V44,IF(AE45&gt;0,V45,IF(AE46&gt;0,V46,IF(AE47&gt;0,V47,IF(AE48&gt;0,V48,IF(AE49&gt;0,V49))))))))))),V39))))))))))))))))))))))))))))))))))</f>
        <v>SWEEP HOLE W/ 70 BBLS HI VIS, CIRCULATE HOLE6</v>
      </c>
      <c r="E8" s="9">
        <f t="shared" ref="E8:E20" si="35">IF($B$5&lt;24,0,IF(IF(D8=V7,AE7,IF(D8=V8,AE8,IF(D8=V9,AE9,IF(D8=V10,AE10,IF(D8=V11,AE11,IF(D8=V12,AE12,IF(D8=V13,AE13,IF(D8=V14,AE14,IF(D8=V15,AE15,IF(D8=V16,AE16,IF(D8=V17,AE17,IF(D8=V18,AE18,IF(D8=V19,AE19,IF(D8=V20,AE20,IF(D8=V21,AE21,IF(D8=V22,AE22,IF(D8=V23,AE23,IF(D8=V24,AE24,IF(D8=V25,AE25,IF(D8=V26,AE26,IF(D8=V27,AE27,IF(D8=V28,AE28,IF(D8=V29,AE29,IF(D8=V30,AE30,IF(D8=V31,AE31,IF(D8=V32,AE32,IF(D8=V33,AE33,IF(D8=V34,AE34,IF(D8=V35,AE35,IF(D8=V36,AE36,IF(D8=V37,AE37,IF(D8=V38,AE28,IF(D8=V39,AE39,IF(D8=V40,AE40,IF(D8=V41,AE41,0)))))))))))))))))))))))))))))))))))+F7&gt;24,24-F7,IF(D8=V7,AE7,IF(D8=V8,AE8,IF(D8=V9,AE9,IF(D8=V10,AE10,IF(D8=V11,AE11,IF(D8=V12,AE12,IF(D8=V13,AE13,IF(D8=V14,AE14,IF(D8=V15,AE15,IF(D8=V16,AE16,IF(D8=V17,AE17,IF(D8=V18,AE18,IF(D8=V19,AE19,IF(D8=V20,AE20,IF(D8=V21,AE21,IF(D8=V22,AE22,IF(D8=V23,AE23,IF(D8=V24,AE24,IF(D8=V25,AE25,IF(D8=V26,AE26,IF(D8=V27,AE27,IF(D8=V28,AE28,IF(D8=V29,AE29,IF(D8=V30,AE30,IF(D8=V31,AE31,IF(D8=V32,AE32,IF(D8=V33,AE33,IF(D8=V34,AE34,IF(D8=V35,AE35,IF(D8=V36,AE36,IF(D8=V37,AE37,IF(D8=V38,AE38,IF(D8=V39,AE39,IF(D8=V40,AE40,IF(D8=V41,AE41,0)))))))))))))))))))))))))))))))))))))</f>
        <v>2</v>
      </c>
      <c r="F8" s="10">
        <f t="shared" si="15"/>
        <v>21</v>
      </c>
      <c r="G8" s="8" t="str">
        <f t="shared" ref="G8:G19" si="36">IF($E$5&lt;24,0,
IF(I7=24,0,
IF(G7=V7,IF(AG8&gt;0,V8,IF(AG9&gt;0,V9,IF(AG10&gt;0,V10,IF(AG11&gt;0,V11,IF(AG12&gt;0,V12,IF(AG13&gt;0,V13,IF(AG14&gt;0,V14,IF(AG15&gt;0,V15,IF(AG16&gt;0,V16,IF(AG17&gt;0,V17,IF(AG18&gt;0,V18))))))))))),
IF(G7=V8,IF(AG9&gt;0,V9,IF(AG10&gt;0,V10,IF(AG11&gt;0,V11,IF(AG12&gt;0,V12,IF(AG13&gt;0,V13,IF(AG14&gt;0,V14,IF(AG15&gt;0,V15,IF(AG16&gt;0,V16,IF(AG17&gt;0,V17,IF(AG18&gt;0,V18,IF(AG19&gt;0,V19))))))))))),
IF(G7=V9,IF(AG10&gt;0,V10,IF(AG11&gt;0,V11,IF(AG12&gt;0,V12,IF(AG13&gt;0,V13,IF(AG14&gt;0,V14,IF(AG15&gt;0,V15,IF(AG16&gt;0,V16,IF(AG17&gt;0,V17,IF(AG18&gt;0,V18,IF(AG19&gt;0,V19,IF(AG20&gt;0,V20))))))))))),
IF(G7=V10,IF(AG11&gt;0,V11,IF(AG12&gt;0,V12,IF(AG13&gt;0,V13,IF(AG14&gt;0,V14,IF(AG15&gt;0,V15,IF(AG16&gt;0,V16,IF(AG17&gt;0,V17,IF(AG18&gt;0,V18,IF(AG19&gt;0,V19,IF(AG20&gt;0,V20,IF(AG21&gt;0,V21))))))))))),
IF(G7=V11,IF(AG12&gt;0,V12,IF(AG13&gt;0,V13,IF(AG14&gt;0,V14,IF(AG15&gt;0,V15,IF(AG16&gt;0,V16,IF(AG17&gt;0,V17,IF(AG18&gt;0,V18,IF(AG19&gt;0,V19,IF(AG20&gt;0,V20,IF(AG21&gt;0,V21,IF(AG22&gt;0,V22))))))))))),
IF(G7=V12,IF(AG13&gt;0,V13,IF(AG14&gt;0,V14,IF(AG15&gt;0,V15,IF(AG16&gt;0,V16,IF(AG17&gt;0,V17,IF(AG18&gt;0,V18,IF(AG19&gt;0,V19,IF(AG20&gt;0,V20,IF(AG21&gt;0,V21,IF(AG22&gt;0,V22,IF(AG23&gt;0,V23))))))))))),
IF(G7=V13,IF(AG14&gt;0,V14,IF(AG15&gt;0,V15,IF(AG16&gt;0,V16,IF(AG17&gt;0,V17,IF(AG18&gt;0,V18,IF(AG19&gt;0,V19,IF(AG20&gt;0,V20,IF(AG21&gt;0,V21,IF(AG22&gt;0,V22,IF(AG23&gt;0,V23,IF(AG24&gt;0,V24))))))))))),
IF(G7=V14,IF(AG15&gt;0,V15,IF(AG16&gt;0,V16,IF(AG17&gt;0,V17,IF(AG18&gt;0,V18,IF(AG19&gt;0,V19,IF(AG20&gt;0,V20,IF(AG21&gt;0,V21,IF(AG22&gt;0,V22,IF(AG23&gt;0,V23,IF(AG24&gt;0,V24,IF(AG25&gt;0,V25))))))))))),
IF(G7=V15,IF(AG16&gt;0,V16,IF(AG17&gt;0,V17,IF(AG18&gt;0,V18,IF(AG19&gt;0,V19,IF(AG20&gt;0,V20,IF(AG21&gt;0,V21,IF(AG22&gt;0,V22,IF(AG23&gt;0,V23,IF(AG24&gt;0,V24,IF(AG25&gt;0,V25,IF(AG26&gt;0,V26))))))))))),
IF(G7=V16,IF(AG17&gt;0,V17,IF(AG18&gt;0,V18,IF(AG19&gt;0,V19,IF(AG20&gt;0,V20,IF(AG21&gt;0,V21,IF(AG22&gt;0,V22,IF(AG23&gt;0,V23,IF(AG24&gt;0,V24,IF(AG25&gt;0,V25,IF(AG26&gt;0,V26,IF(AG27&gt;0,V27))))))))))),
IF(G7=V17,IF(AG18&gt;0,V18,IF(AG19&gt;0,V19,IF(AG20&gt;0,V20,IF(AG11&gt;0,V21,IF(AG22&gt;0,V22,IF(AG23&gt;0,V23,IF(AG24&gt;0,V24,IF(AG25&gt;0,V25,IF(AG26&gt;0,V26,IF(AG27&gt;0,V27,IF(AG28&gt;0,V28))))))))))),
IF(G7=V18,IF(AG19&gt;0,V19,IF(AG20&gt;0,V20,IF(AG21&gt;0,V21,IF(AG22&gt;0,V22,IF(AG23&gt;0,V23,IF(AG24&gt;0,V24,IF(AG25&gt;0,V25,IF(AG26&gt;0,V26,IF(AG27&gt;0,V27,IF(AG28&gt;0,V28,IF(AG29&gt;0,V29))))))))))),
IF(G7=V19,IF(AG20&gt;0,V20,IF(AG21&gt;0,V21,IF(AG22&gt;0,V22,IF(AG23&gt;0,V23,IF(AG24&gt;0,V24,IF(AG25&gt;0,V25,IF(AG26&gt;0,V26,IF(AG27&gt;0,V27,IF(AG28&gt;0,V28,IF(AG29&gt;0,V29,IF(AG30&gt;0,V30))))))))))),
IF(G7=V20,IF(AG21&gt;0,V21,IF(AG22&gt;0,V22,IF(AG23&gt;0,V23,IF(AG24&gt;0,V24,IF(AG25&gt;0,V25,IF(AG26&gt;0,V26,IF(AG27&gt;0,V27,IF(AG28&gt;0,V28,IF(AG29&gt;0,V29,IF(AG30&gt;0,V30,IF(AG31&gt;0,V31))))))))))),
IF(G7=V21,IF(AG22&gt;0,V22,IF(AG23&gt;0,V23,IF(AG24&gt;0,V24,IF(AG25&gt;0,V25,IF(AG26&gt;0,V26,IF(AG27&gt;0,V27,IF(AG28&gt;0,V28,IF(AG29&gt;0,V29,IF(AG30&gt;0,V30,IF(AG31&gt;0,V31,IF(AG32&gt;0,V32))))))))))),
IF(G7=V22,IF(AG23&gt;0,V23,IF(AG24&gt;0,V24,IF(AG25&gt;0,V25,IF(AG26&gt;0,V26,IF(AG27&gt;0,V27,IF(AG28&gt;0,V28,IF(AG29&gt;0,V29,IF(AG30&gt;0,V30,IF(AG31&gt;0,V31,IF(AG32&gt;0,V32,IF(AG33&gt;0,V33))))))))))),
IF(G7=V23,IF(AG24&gt;0,V24,IF(AG25&gt;0,V25,IF(AG26&gt;0,V26,IF(AG27&gt;0,V27,IF(AG28&gt;0,V28,IF(AG29&gt;0,V29,IF(AG30&gt;0,V30,IF(AG31&gt;0,V31,IF(AG32&gt;0,V32,IF(AG33&gt;0,V33,IF(AG34&gt;0,V34))))))))))),
IF(G7=V24,IF(AG25&gt;0,V25,IF(AG26&gt;0,V26,IF(AG27&gt;0,V27,IF(AG28&gt;0,V28,IF(AG29&gt;0,V29,IF(AG30&gt;0,V30,IF(AG31&gt;0,V31,IF(AG32&gt;0,V32,IF(AG33&gt;0,V33,IF(AG34&gt;0,V34,IF(AG35&gt;0,V35))))))))))),
IF(G7=V25,IF(AG26&gt;0,V26,IF(AG27&gt;0,V27,IF(AG28&gt;0,V28,IF(AG29&gt;0,V29,IF(AG30&gt;0,V30,IF(AG31&gt;0,V31,IF(AG32&gt;0,V32,IF(AG33&gt;0,V33,IF(AG34&gt;0,V34,IF(AG35&gt;0,V35,IF(AG36&gt;0,V36))))))))))),
IF(G7=V26,IF(AG27&gt;0,V27,IF(AG28&gt;0,V28,IF(AG29&gt;0,V29,IF(AG30&gt;0,V30,IF(AG31&gt;0,V31,IF(AG32&gt;0,V32,IF(AG33&gt;0,V33,IF(AG34&gt;0,V34,IF(AG35&gt;0,V35,IF(AG36&gt;0,V36,IF(AG37&gt;0,V37))))))))))),
IF(G7=V27,IF(AG28&gt;0,V28,IF(AG29&gt;0,V29,IF(AG30&gt;0,V30,IF(AG31&gt;0,V31,IF(AG32&gt;0,V32,IF(AG33&gt;0,V33,IF(AG34&gt;0,V34,IF(AG35&gt;0,V35,IF(AG36&gt;0,V36,IF(AG37&gt;0,V37,IF(AG38&gt;0,V38))))))))))),
IF(G7=V28,IF(AG29&gt;0,V29,IF(AG30&gt;0,V30,IF(AG31&gt;0,V31,IF(AG32&gt;0,V32,IF(AG33&gt;0,V33,IF(AG34&gt;0,V34,IF(AG35&gt;0,V35,IF(AG36&gt;0,V36,IF(AG37&gt;0,V37,IF(AG38&gt;0,V38,IF(AG39&gt;0,V39))))))))))),
IF(G7=V29,IF(AG30&gt;0,V30,IF(AG31&gt;0,V31,IF(AG32&gt;0,V32,IF(AG33&gt;0,V33,IF(AG34&gt;0,V34,IF(AG35&gt;0,V35,IF(AG36&gt;0,V36,IF(AG37&gt;0,V37,IF(AG38&gt;0,V38,IF(AG39&gt;0,V39,IF(AG40&gt;0,V40))))))))))),
IF(G7=V30,IF(AG31&gt;0,V31,IF(AG32&gt;0,V32,IF(AG33&gt;0,V33,IF(AG34&gt;0,V34,IF(AG35&gt;0,V35,IF(AG36&gt;0,V36,IF(AG37&gt;0,V37,IF(AG38&gt;0,V38,IF(AG39&gt;0,V39,IF(AG40&gt;0,V40,IF(AG41&gt;0,V41))))))))))),
IF(G7=V31,IF(AG32&gt;0,V32,IF(AG33&gt;0,V33,IF(AG34&gt;0,V34,IF(AG35&gt;0,V35,IF(AG36&gt;0,V36,IF(AG37&gt;0,V37,IF(AG38&gt;0,V38,IF(AG39&gt;0,V39,IF(AG40&gt;0,V40,IF(AG41&gt;0,V41,IF(AG42&gt;0,V42))))))))))),
IF(G7=V32,IF(AG33&gt;0,V33,IF(AG34&gt;0,V34,IF(AG35&gt;0,V35,IF(AG36&gt;0,V36,IF(AG37&gt;0,V37,IF(AG38&gt;0,V38,IF(AG39&gt;0,V39,IF(AG40&gt;0,V40,IF(AG41&gt;0,V41,IF(AG42&gt;0,V42,IF(AG43&gt;0,V43))))))))))),
IF(G7=V33,IF(AG34&gt;0,V34,IF(AG35&gt;0,V35,IF(AG36&gt;0,V36,IF(AG37&gt;0,V37,IF(AG38&gt;0,V38,IF(AG39&gt;0,V39,IF(AG40&gt;0,V40,IF(AG41&gt;0,V41,IF(AG42&gt;0,V42,IF(AG43&gt;0,V43,IF(AG44&gt;0,V44))))))))))),
IF(G7=V34,IF(AG35&gt;0,V35,IF(AG36&gt;0,V36,IF(AG37&gt;0,V37,IF(AG38&gt;0,V38,IF(AG39&gt;0,V39,IF(AG40&gt;0,V40,IF(AG41&gt;0,V41,IF(AG42&gt;0,V42,IF(AG43&gt;0,V43,IF(AG44&gt;0,V44,IF(AG45&gt;0,V45))))))))))),
IF(G7=V35,IF(AG36&gt;0,V36,IF(AG37&gt;0,V37,IF(AG38&gt;0,V38,IF(AG39&gt;0,V39,IF(AG40&gt;0,V40,IF(AG41&gt;0,V41,IF(AG42&gt;0,V42,IF(AG43&gt;0,V43,IF(AG44&gt;0,V44,IF(AG45&gt;0,V45,IF(AG46&gt;0,V46))))))))))),
IF(G7=V36,IF(AG37&gt;0,V37,IF(AG38&gt;0,V38,IF(AG39&gt;0,V39,IF(AG40&gt;0,V40,IF(AG41&gt;0,V41,IF(AG42&gt;0,V42,IF(AG43&gt;0,V43,IF(AG44&gt;0,V44,IF(AG45&gt;0,V45,IF(AG46&gt;0,V46,IF(AG47&gt;0,V47))))))))))),
IF(G7=V37,IF(AG38&gt;0,V38,IF(AG39&gt;0,V39,IF(AG40&gt;0,V40,IF(AG41&gt;0,V41,IF(AG42&gt;0,V42,IF(AG43&gt;0,V43,IF(AG44&gt;0,V44,IF(AG45&gt;0,V45,IF(AG46&gt;0,V46,IF(AG47&gt;0,V47,IF(AG48&gt;0,V48))))))))))),
IF(G7=V38,IF(AG39&gt;0,V39,IF(AG40&gt;0,V40,IF(AG41&gt;0,V41,IF(AG42&gt;0,V42,IF(AG43&gt;0,V43,IF(AG44&gt;0,V44,IF(AG45&gt;0,V45,IF(AG46&gt;0,V46,IF(AG47&gt;0,V47,IF(AG48&gt;0,V48,IF(AG49&gt;0,V49))))))))))),V39))))))))))))))))))))))))))))))))))</f>
        <v>SWEEP HOLE W/ 70 BBLS HI VIS, CIRCULATE HOLE10</v>
      </c>
      <c r="H8" s="9">
        <f t="shared" ref="H8:H20" si="37">IF($E$5&lt;24,0,IF(IF(G8=V7,AG7,IF(G8=V8,AG8,IF(G8=V9,AG9,IF(G8=V10,AG10,IF(G8=V11,AG11,IF(G8=V12,AG12,IF(G8=V13,AG13,IF(G8=V14,AG14,IF(G8=V15,AG15,IF(G8=V16,AG16,IF(G8=V17,AG17,IF(G8=V18,AG18,IF(G8=V19,AG19,IF(G8=V20,AG20,IF(G8=V21,AG21,IF(G8=V22,AG22,IF(G8=V23,AG24,IF(G8=V24,AG24,IF(G8=V25,AG25,IF(G8=V26,AG26,IF(G8=V27,AG27,IF(G8=V28,AG28,IF(G8=V29,AG29,IF(G8=V30,AG30,IF(G8=V31,AG31,IF(G8=V32,AG32,IF(G8=V33,AG33,IF(G8=V34,AG34,IF(G8=V35,AG35,IF(G8=V36,AG36,IF(G8=V37,AG37,IF(G8=V38,AG38,IF(G8=V39,AG39,IF(G8=V40,AG40,IF(G8=V41,AG41,IF(G8=V42,AG42,IF(G8=V43,AG43,IF(G8=V44,AG44,IF(G8=V45,AG45,IF(G8=V46,AG46,0))))))))))))))))))))))))))))))))))))))))+I7&gt;24,24-I7,IF(G8=V7,AG7,IF(G8=V8,AG8,IF(G8=V9,AG9,IF(G8=V10,AG10,IF(G8=V11,AG11,IF(G8=V12,AG12,IF(G8=V13,AG13,IF(G8=V14,AG14,IF(G8=V15,AG15,IF(G8=V16,AG16,IF(G8=V17,AG17,IF(G8=V18,AG18,IF(G8=V19,AG19,IF(G8=V20,AG20,IF(G8=V20,AG20,IF(G8=V20,AG20,IF(G8=V20,AG20,IF(G8=V20,AG20,IF(G8=V20,AG20,IF(G8=V20,AG20,IF(G8=V20,AG20,IF(G8=V20,AG20,IF(G8=V20,AG20,IF(G8=V21,AG21,IF(G8=V22,AG22,IF(G8=V23,AG24,IF(G8=V24,AG24,IF(G8=V25,AG25,IF(G8=V26,AG26,IF(G8=V27,AG27,IF(G8=V28,AG28,IF(G8=V29,AG29,IF(G8=V30,AG30,IF(G8=V31,AG31,IF(G8=V32,AG32,IF(G8=V33,AG33,IF(G8=V34,AG34,IF(G8=V35,AG35,IF(G8=V36,AG36,IF(G8=V37,AG37,IF(G8=V38,AG38,IF(G8=V39,AG39,IF(G8=V40,AG40,IF(G8=V41,AG41,IF(G8=V42,AG42,IF(G8=V43,AG43,IF(G8=V44,AG44,IF(G8=V45,AG45,IF(G8=V46,AG46,0)))))))))))))))))))))))))))))))))))))))))))))))))))</f>
        <v>3</v>
      </c>
      <c r="I8" s="10">
        <f t="shared" si="16"/>
        <v>6</v>
      </c>
      <c r="J8" s="8">
        <f>IF($H$5&lt;24,0,IF(L7=24,0,
IF(J7=V7,IF(AI8&gt;0,V8,IF(AI9&gt;0,V9,IF(AI10&gt;0,V10,IF(AI11&gt;0,V11,IF(AI12&gt;0,V12,IF(AI13&gt;0,V13,IF(AI14&gt;0,V14,IF(AI15&gt;0,V15,IF(AI16&gt;0,V16,IF(AI17&gt;0,V17,IF(AI18&gt;0,V18,IF(AI19&gt;0,V19,0)))))))))))),
IF(J7=V8,IF(AI9&gt;0,V9,IF(AI10&gt;0,V10,IF(AI11&gt;0,V11,IF(AI12&gt;0,V12,IF(AI13&gt;0,V13,IF(AI14&gt;0,V14,IF(AI15&gt;0,V15,IF(AI16&gt;0,V16,IF(AI17&gt;0,V17,IF(AI18&gt;0,V18,IF(AI19&gt;0,V19,IF(AI20&gt;0,V20,0)))))))))))),
IF(J7=V9,IF(AI10&gt;0,V10,IF(AI11&gt;0,V11,IF(AI12&gt;0,V12,IF(AI13&gt;0,V13,IF(AI14&gt;0,V14,IF(AI15&gt;0,V15,IF(AI16&gt;0,V16,IF(AI17&gt;0,V17,IF(AI18&gt;0,V18,IF(AI19&gt;0,V19,IF(AI20&gt;0,V20,IF(AI21&gt;0,V21,0)))))))))))),
IF(J7=V10,IF(AI11&gt;0,V11,IF(AI12&gt;0,V12,IF(AI13&gt;0,V13,IF(AI14&gt;0,V14,IF(AI15&gt;0,V15,IF(AI16&gt;0,V16,IF(AI17&gt;0,V17,IF(AI18&gt;0,V18,IF(AI19&gt;0,V19,IF(AI20&gt;0,V20,IF(AI21&gt;0,V21,IF(AI22&gt;0,V22,0)))))))))))),
IF(J7=V11,IF(AI12&gt;0,V12,IF(AI13&gt;0,V13,IF(AI14&gt;0,V14,IF(AI15&gt;0,V15,IF(AI16&gt;0,V16,IF(AI17&gt;0,V17,IF(AI18&gt;0,V18,IF(AI19&gt;0,V19,IF(AI20&gt;0,V20,IF(AI21&gt;0,V21,IF(AI22&gt;0,V22,IF(AI23&gt;0,V23,0)))))))))))),
IF(J7=V12,IF(AI13&gt;0,V13,IF(AI14&gt;0,V14,IF(AI15&gt;0,V15,IF(AI16&gt;0,V16,IF(AI17&gt;0,V17,IF(AI18&gt;0,V18,IF(AI19&gt;0,V19,IF(AI20&gt;0,V20,IF(AI21&gt;0,V21,IF(AI22&gt;0,V22,IF(AI23&gt;0,V23,IF(AI24&gt;0,V24,0)))))))))))),
IF(J7=V13,IF(AI14&gt;0,V14,IF(AI15&gt;0,V15,IF(AI16&gt;0,V16,IF(AI17&gt;0,V17,IF(AI18&gt;0,V18,IF(AI19&gt;0,V19,IF(AI20&gt;0,V20,IF(AI21&gt;0,V21,IF(AI22&gt;0,V22,IF(AI23&gt;0,V23,IF(AI24&gt;0,V24,IF(AI25&gt;0,V25,0)))))))))))),
IF(J7=V14,IF(AI15&gt;0,V15,IF(AI16&gt;0,V16,IF(AI17&gt;0,V17,IF(AI18&gt;0,V18,IF(AI19&gt;0,V19,IF(AI20&gt;0,V20,IF(AI21&gt;0,V21,IF(AI22&gt;0,V22,IF(AI23&gt;0,V23,IF(AI24&gt;0,V24,IF(AI25&gt;0,V25,IF(AI25&gt;0,V25,0)))))))))))),
IF(J7=V15,IF(AI16&gt;0,V16,IF(AI17&gt;0,V17,IF(AI18&gt;0,V18,IF(AI19&gt;0,V19,IF(AI20&gt;0,V20,IF(AI21&gt;0,V21,IF(AI22&gt;0,V22,IF(AI23&gt;0,V23,IF(AI24&gt;0,V24,IF(AI25&gt;0,V25,IF(AI26&gt;0,V26,IF(AI27&gt;0,V27,0)))))))))))),
IF(J7=V16,IF(AI17&gt;0,V17,IF(AI18&gt;0,V18,IF(AI19&gt;0,V19,IF(AI20&gt;0,V20,IF(AI21&gt;0,V21,IF(AI22&gt;0,V22,IF(AI23&gt;0,V23,IF(AI24&gt;0,V24,IF(AI25&gt;0,V25,IF(AI26&gt;0,V26,IF(AI27&gt;0,V27,IF(AI28&gt;0,V28,0)))))))))))),
IF(J7=V17,IF(AI18&gt;0,V18,IF(AI19&gt;0,V19,IF(AI20&gt;0,V20,IF(AI11&gt;0,V21,IF(AI22&gt;0,V22,IF(AI23&gt;0,V23,IF(AI24&gt;0,V24,IF(AI25&gt;0,V25,IF(AI26&gt;0,V26,IF(AI27&gt;0,V27,IF(AI28&gt;0,V28,IF(AI29&gt;0,V29,0)))))))))))),
IF(J7=V18,IF(AI19&gt;0,V19,IF(AI20&gt;0,V20,IF(AI21&gt;0,V21,IF(AI22&gt;0,V22,IF(AI23&gt;0,V23,IF(AI24&gt;0,V24,IF(AI25&gt;0,V25,IF(AI26&gt;0,V26,IF(AI27&gt;0,V27,IF(AI28&gt;0,V28,IF(AI29&gt;0,V29,IF(AI30&gt;0,V30,0)))))))))))),
IF(J7=V19,IF(AI20&gt;0,V20,IF(AI21&gt;0,V21,IF(AI22&gt;0,V22,IF(AI23&gt;0,V23,IF(AI24&gt;0,V24,IF(AI25&gt;0,V25,IF(AI26&gt;0,V26,IF(AI27&gt;0,V27,IF(AI28&gt;0,V27IF(AI29&gt;0,V29,IF(AI30&gt;0,V30,IF(AI31&gt;0,V31,0)))))))))))),
IF(J7=V20,IF(AI21&gt;0,V21,IF(AI22&gt;0,V22,IF(AI23&gt;0,V23,IF(AI24&gt;0,V24,IF(AI25&gt;0,V25,IF(AI26&gt;0,V26,IF(AI27&gt;0,V27,IF(AI28&gt;0,V28,IF(AI29&gt;0,V29,IF(AI30&gt;0,V30,IF(AI31&gt;0,V31,IF(AI32&gt;0,V32,0)))))))))))),
IF(J7=V21,IF(AI22&gt;0,V22,IF(AI23&gt;0,V23,IF(AI24&gt;0,V24,IF(AI25&gt;0,V25,IF(AI26&gt;0,V26,IF(AI27&gt;0,V27,IF(AI28&gt;0,V28,IF(AI29&gt;0,V29,IF(AI30&gt;0,V30,IF(AI31&gt;0,V31,IF(AI32&gt;0,V32,IF(AI33&gt;0,V33,0)))))))))))),
IF(J7=V22,IF(AI23&gt;0,V23,IF(AI24&gt;0,V24,IF(AI25&gt;0,V25,IF(AI26&gt;0,V26,IF(AI27&gt;0,V27,IF(AI28&gt;0,V28,IF(AI29&gt;0,V29,IF(AI30&gt;0,V30,IF(AI31&gt;0,V31,IF(AI32&gt;0,V32,IF(AI33&gt;0,V33,IF(AI34&gt;0,V34,0)))))))))))),
IF(J7=V23,IF(AI24&gt;0,V24,IF(AI25&gt;0,V25,IF(AI26&gt;0,V26,IF(AI27&gt;0,V27,IF(AI28&gt;0,V28,IF(AI29&gt;0,V29,IF(AI30&gt;0,V30,IF(AI31&gt;0,V31,IF(AI32&gt;0,V32,IF(AI33&gt;0,V33,IF(AI34&gt;0,V34,IF(AI35&gt;0,V35,0)))))))))))),
IF(J7=V24,IF(AI25&gt;0,V25,IF(AI26&gt;0,V26,IF(AI27&gt;0,V27,IF(AI28&gt;0,V28,IF(AI29&gt;0,V29,IF(AI30&gt;0,V30,IF(AI31&gt;0,V31,IF(AI32&gt;0,V32,IF(AI33&gt;0,V33,IF(AI34&gt;0,V34,IF(AI35&gt;0,V35,IF(AI36&gt;0,V36,0)))))))))))),
IF(J7=V25,IF(AI26&gt;0,V26,IF(AI27&gt;0,V27,IF(AI28&gt;0,V28,IF(AI29&gt;0,V29,IF(AI30&gt;0,V30,IF(AI31&gt;0,V31,IF(AI32&gt;0,V32,IF(AI33&gt;0,V33,IF(AI34&gt;0,V34,F(AI35&gt;0,V35,IF(AI36&gt;0,V36,IF(AI37&gt;0,V37,0)))))))))))),
IF(J7=V26,IF(AI27&gt;0,V27,IF(AI28&gt;0,V28,IF(AI29&gt;0,V29,IF(AI30&gt;0,V30,IF(AI31&gt;0,V31,IF(AI32&gt;0,V32,IF(AI33&gt;0,V33,IF(AI34&gt;0,V34,IF(AI35&gt;0,V35,IF(AI36&gt;0,V36,IF(AI37&gt;0,V37,IF(AI38&gt;0,V38,0)))))))))))),
IF(J7=V27,IF(AI28&gt;0,V28,IF(AI29&gt;0,V29,IF(AI30&gt;0,V30,IF(AI31&gt;0,V31,IF(AI32&gt;0,V32,IF(AI33&gt;0,V33,IF(AI34&gt;0,V34,IF(AI35&gt;0,V35,IF(AI36&gt;0,V36,IF(AI37&gt;0,V37,IF(AI38&gt;0,V38,IF(AI39&gt;0,V39,0)))))))))))),
IF(J7=V28,IF(AI29&gt;0,V29,IF(AI30&gt;0,V30,IF(AI31&gt;0,V31,IF(AI32&gt;0,V32,IF(AI33&gt;0,V33,IF(AI34&gt;0,V34,IF(AI35&gt;0,V35,IF(AI36&gt;0,V36,IF(AI37&gt;0,V37,IF(AI38&gt;0,V38,IF(AI39&gt;0,V39,IF(AI40&gt;0,V40,0)))))))))))),
IF(J7=V29,IF(AI30&gt;0,V30,IF(AI31&gt;0,V31,IF(AI32&gt;0,V32,IF(AI33&gt;0,V33,IF(AI34&gt;0,V34,IF(AI35&gt;0,V35,IF(AI36&gt;0,V36,IF(AI37&gt;0,V37,IF(AI38&gt;0,V38,IF(AI39&gt;0,V39,IF(AI40&gt;0,V40,IF(AI41&gt;0,V41,0)))))))))))),
IF(J7=V30,IF(AI31&gt;0,V31,IF(AI32&gt;0,V32,IF(AI33&gt;0,V33,IF(AI34&gt;0,V34,IF(AI35&gt;0,V35,IF(AI36&gt;0,V36,IF(AI37&gt;0,V37,IF(AI38&gt;0,V38,IF(AI39&gt;0,V39,IF(AI40&gt;0,V40,IF(AI41&gt;0,V41,IF(AI42&gt;0,V42,0)))))))))))),
IF(J7=V31,IF(AI32&gt;0,V32,IF(AI33&gt;0,V33,IF(AI34&gt;0,V34,IF(AI35&gt;0,V35,IF(AI36&gt;0,V36,IF(AI37&gt;0,V37,IF(AI38&gt;0,V38,IF(AI39&gt;0,V39,IF(AI40&gt;0,V40,IF(AI41&gt;0,V41,IF(AI42&gt;0,V42,IF(AI43&gt;0,V43,0)))))))))))),
IF(J7=V32,IF(AI33&gt;0,V33,IF(AI34&gt;0,V34,IF(AI35&gt;0,V35,IF(AI36&gt;0,V36,IF(AI37&gt;0,V37,IF(AI38&gt;0,V38,IF(AI39&gt;0,V39,IF(AI40&gt;0,V40,IF(AI41&gt;0,V41,IF(AI42&gt;0,V42,IF(AI43&gt;0,V43,IF(AI44&gt;0,V44,0)))))))))))),
IF(J7=V33,IF(AI34&gt;0,V34,IF(AI35&gt;0,V35,IF(AI36&gt;0,V36,IF(AI37&gt;0,V37,IF(AI38&gt;0,V38,IF(AI39&gt;0,V39,IF(AI40&gt;0,V40,IF(AI41&gt;0,V41,IF(AI42&gt;0,V42,IF(AI43&gt;0,V43,IF(AI44&gt;0,V44,IF(AI45&gt;0,V45,0)))))))))))),
IF(J7=V34,IF(AI35&gt;0,V35,IF(AI36&gt;0,V36,IF(AI37&gt;0,V37,IF(AI38&gt;0,V38,IF(AI39&gt;0,V39,IF(AI40&gt;0,V40,IF(AI41&gt;0,V41,IF(AI42&gt;0,V42,IF(AI43&gt;0,V43,IF(AI44&gt;0,V44,IF(AI45&gt;0,V45,IF(AI46&gt;0,V46,0)))))))))))),
IF(J7=V35,IF(AI36&gt;0,V36,IF(AI37&gt;0,V37,IF(AI38&gt;0,V38,IF(AI39&gt;0,V39,IF(AI40&gt;0,V40,IF(AI41&gt;0,V41,IF(AI42&gt;0,V42,IF(AI43&gt;0,V43,IF(AI44&gt;0,V44,IF(AI45&gt;0,V45,IF(AI46&gt;0,V46,IF(AI47&gt;0,V47,0)))))))))))),
IF(J7=V36,IF(AI37&gt;0,V37,IF(AI38&gt;0,V38,IF(AI39&gt;0,V39,IF(AI40&gt;0,V40,IF(AI41&gt;0,V41,IF(AI42&gt;0,V42,IF(AI43&gt;0,V43,IF(AI44&gt;0,V44,IF(AI45&gt;0,V45,IF(AI46&gt;0,V46,IF(AI47&gt;0,V47,IF(AI48&gt;0,V48,0)))))))))))),
IF(J7=V37,IF(AI38&gt;0,V38,IF(AI39&gt;0,V39,IF(AI40&gt;0,V40,IF(AI41&gt;0,V41,IF(AI42&gt;0,V42,IF(AI43&gt;0,V43,IF(AI44&gt;0,V44,IF(AI45&gt;0,V45,IF(AI46&gt;0,V46,IF(AI47&gt;0,V47,IF(AI48&gt;0,V48,IF(AI49&gt;0,V49,0)))))))))))),
IF(J7=V38,IF(AI39&gt;0,V39,IF(AI40&gt;0,V40,IF(AI41&gt;0,V41,IF(AI42&gt;0,V42,IF(AI43&gt;0,V43,IF(AI44&gt;0,V44,IF(AI45&gt;0,V45,IF(AI46&gt;0,V46,IF(AI47&gt;0,V47,IF(AI48&gt;0,V48,IF(AI49&gt;0,V49,IF(AI50&gt;0,V50,0)))))))))))),
IF(J7=V40,IF(AI41&gt;0,V41,IF(AI42&gt;0,V42,IF(AI43&gt;0,V43,IF(AI44&gt;0,V44,IF(AI45&gt;0,V45,IF(AI46&gt;0,V46,IF(AI47&gt;0,V47,IF(AI48&gt;0,V48,IF(AI49&gt;0,V49,IF(AI50&gt;0,V50,IF(AI51&gt;0,V51,IF(AI52&gt;0,V52,0)))))))))))),
IF(J7=V41,IF(AI42&gt;0,V42,IF(AI43&gt;0,V43,IF(AI44&gt;0,V44,IF(AI45&gt;0,V45,IF(AI46&gt;0,V46,IF(AI47&gt;0,V47,IF(AI48&gt;0,V48,IF(AI49&gt;0,V49,IF(AI50&gt;0,V50,IF(AI51&gt;0,V51,IF(AI52&gt;0,V52,IF(AI53&gt;0,V53,0)))))))))))),
IF(J7=V42,IF(AI43&gt;0,V43,IF(AI44&gt;0,V44,IF(AI45&gt;0,V45,IF(AI46&gt;0,V46,IF(AI47&gt;0,V47,IF(AI48&gt;0,V48,IF(AI49&gt;0,V49,IF(AI50&gt;0,V50,IF(AI51&gt;0,V51,IF(AI52&gt;0,V52,IF(AI53&gt;0,V53,IF(AI54&gt;0,V54,0)))))))))))),V43)))))))))))))))))))))))))))))))))))))</f>
        <v>0</v>
      </c>
      <c r="K8" s="9">
        <f t="shared" ref="K8:K20" si="38">IF($H$5&lt;24,0,IF(IF(J8=V7,AI7,IF(J8=V8,AI8,IF(J8=V9,AI9,IF(J8=V10,AI10,IF(J8=V11,AI11,IF(J8=V12,AI12,IF(J8=V13,AI13,IF(J8=V14,AI14,IF(J8=V15,AI15,IF(J8=V16,AI16,IF(J8=V17,AI17,IF(J8=V18,AI18,IF(J8=V19,AI19,IF(J8=V20,AI20,IF(J8=V21,AI21,IF(J8=V22,AI22,IF(J8=V23,AI23,IF(J8=V24,AI24,IF(J8=V25,AI25,IF(J8=V26,AI26,IF(J8=V27,AI27,IF(J8=V28,AI28,IF(J8=V29,AI29,IF(J8=V30,AI30,IF(J8=V31,AI31,IF(J8=V32,AI32,IF(J8=V33,AI33,IF(J8=V34,AI34,IF(J8=V35,AI35,IF(J8=V36,AI36,IF(J8=V37,AI37,IF(J8=V38,AI38,IF(J8=V39,AI39,IF(J8=V40,AI40,IF(J8=V41,AI41,IF(J8=V42,A42,IF(J8=V43,AI43,IF(J8=V44,AI44,IF(J8=V45,AI45,IF(J8=V46,AI46,0))))))))))))))))))))))))))))))))))))))))+L7&gt;24,24-L7,IF(J8=V7,AI7,IF(J8=V8,AI8,IF(J8=V9,AI9,IF(J8=V10,AI10,IF(J8=V11,AI11,IF(J8=V12,AI12,IF(J8=V13,AI13,IF(J8=V14,AI14,IF(J8=V15,AI15,IF(J8=V16,AI16,IF(J8=V17,AI17,IF(J8=V18,AI18,IF(J8=V19,AI19,IF(J8=V20,AI20,IF(J8=V20,AI20,IF(J8=V21,AI21,IF(J8=V22,AI22,IF(J8=V23,AI23,IF(J8=V24,AI24,IF(J8=V25,AI25,IF(J8=V26,AI26,IF(J8=V27,AI27,IF(J8=V28,AI28,IF(J8=V29,AI29,IF(J8=V30,AI30,IF(J8=V31,AI31,IF(J8=V32,AI32,IF(J8=V33,AI33,IF(J8=V34,AI34,IF(J8=V35,AI35,IF(J8=V36,AI36,IF(J8=V37,AI37,IF(J8=V38,AI38,IF(J8=V39,AI39,IF(J8=V40,AI40,IF(J8=V41,AI41,IF(J8=V42,AI42,IF(J8=V43,AI43,IF(J8=V44,AI44,IF(J8=V45,AI45,IF(J8=V46,AI46,0)))))))))))))))))))))))))))))))))))))))))))</f>
        <v>0</v>
      </c>
      <c r="L8" s="10">
        <f t="shared" si="17"/>
        <v>24</v>
      </c>
      <c r="M8" s="8">
        <f t="shared" ref="M8:M19" si="39">IF($K$5&lt;24,0,IF(O7=24,0,
IF(M7=V7,IF(AK8&gt;0,V8,IF(AK9&gt;0,V9,IF(AK10&gt;0,V10,IF(AK11&gt;0,V11,IF(AK12&gt;0,V12,IF(AK13&gt;0,V13,IF(AK14&gt;0,V14,IF(AK15&gt;0,V15,IF(AK16&gt;0,V16,IF(AK17&gt;0,V17,V18)))))))))),
IF(M7=V8,IF(AK9&gt;0,V9,IF(AK10&gt;0,V10,IF(AK11&gt;0,V11,IF(AK12&gt;0,V12,IF(AK13&gt;0,V13,IF(AK14&gt;0,V14,IF(AK15&gt;0,V15,IF(AK16&gt;0,V16,IF(AK17&gt;0,V17,IF(AK18&gt;0,V18,V19)))))))))),
IF(M7=V9,IF(AK10&gt;0,V10,IF(AK11&gt;0,V11,IF(AK12&gt;0,V12,IF(AK13&gt;0,V13,IF(AK14&gt;0,V14,IF(AK15&gt;0,V15,IF(AK16&gt;0,V16,IF(AK17&gt;0,V17,IF(AK18&gt;0,V18,IF(AK19&gt;0,V19,V20)))))))))),
IF(M7=V10,IF(AK11&gt;0,V11,IF(AK12&gt;0,V12,IF(AK13&gt;0,V13,IF(AK14&gt;0,V14,IF(AK15&gt;0,V15,IF(AK16&gt;0,V16,IF(AK17&gt;0,V17,IF(AK18&gt;0,V18,IF(AK19&gt;0,V19,IF(AK20&gt;0,V20,V21)))))))))),
IF(M7=V11,IF(AK12&gt;0,V12,IF(AK13&gt;0,V13,IF(AK14&gt;0,V14,IF(AK15&gt;0,V15,IF(AK16&gt;0,V16,IF(AK17&gt;0,V17,IF(AK18&gt;0,V18,IF(AK19&gt;0,V19,IF(AK20&gt;0,V20,IF(AK21&gt;0,V21,V22)))))))))),
IF(M7=V12,IF(AK13&gt;0,V13,IF(AK14&gt;0,V14,IF(AK15&gt;0,V15,IF(AK16&gt;0,V16,IF(AK17&gt;0,V17,IF(AK18&gt;0,V18,IF(AK19&gt;0,V19,IF(AK20&gt;0,V20,IF(AK21&gt;0,V21,IF(AK22&gt;0,V22,V23)))))))))),
IF(M7=V13,IF(AK14&gt;0,V14,IF(AK15&gt;0,V15,IF(AK16&gt;0,V16,IF(AK17&gt;0,V17,IF(AK18&gt;0,V18,IF(AK19&gt;0,V19,IF(AK20&gt;0,V20,IF(AK21&gt;0,V21,IF(AK22&gt;0,V22,IF(AK23&gt;0,V23,V24)))))))))),
IF(M7=V14,IF(AK15&gt;0,V15,IF(AK16&gt;0,V16,IF(AK17&gt;0,V17,IF(AK18&gt;0,V18,IF(AK19&gt;0,V19,IF(AK20&gt;0,V20,IF(AK21&gt;0,V21,IF(AK22&gt;0,V22,IF(AK23&gt;0,V23,IF(AK24&gt;0,V24,V25)))))))))),
IF(M7=V15,IF(AK16&gt;0,V16,IF(AK17&gt;0,V17,IF(AK18&gt;0,V18,IF(AK19&gt;0,V19,IF(AK20&gt;0,V20,IF(AK21&gt;0,V21,IF(AK22&gt;0,V22,IF(AK23&gt;0,V23,IF(AK24&gt;0,V24,IF(AK25&gt;0,V25,V26)))))))))),
IF(M7=V16,IF(AK17&gt;0,V17,IF(AK18&gt;0,V18,IF(AK19&gt;0,V19,IF(AK20&gt;0,V20,IF(AK21&gt;0,V21,IF(AK22&gt;0,V22,IF(AK23&gt;0,V23,IF(AK24&gt;0,V24,IF(AK25&gt;0,V25,IF(AK26&gt;0,V26,V27)))))))))),
IF(M7=V17,IF(AK18&gt;0,V18,IF(AK19&gt;0,V19,IF(AK20&gt;0,V20,IF(AK11&gt;0,V21,IF(AK22&gt;0,V22,IF(AK23&gt;0,V23,IF(AK24&gt;0,V24,IF(AK25&gt;0,V25,IF(AK26&gt;0,V26,IF(AK27&gt;0,V27,V28)))))))))),
IF(M7=V18,IF(AK19&gt;0,V19,IF(AK20&gt;0,V20,IF(AK21&gt;0,V21,IF(AK22&gt;0,V22,IF(AK23&gt;0,V23,IF(AK24&gt;0,V24,IF(AK25&gt;0,V25,IF(AK26&gt;0,V26,IF(AK27&gt;0,V27,IF(AK28&gt;0,V28,V29)))))))))),
IF(M7=V19,IF(AK20&gt;0,V20,IF(AK21&gt;0,V21,IF(AK22&gt;0,V22,IF(AK23&gt;0,V23,IF(AK24&gt;0,V24,IF(AK25&gt;0,V25,IF(AK26&gt;0,V26,IF(AK27&gt;0,V27,IF(AK28&gt;0,V28,IF(AK29&gt;0,V29,V29)))))))))),
IF(M7=V20,IF(AK21&gt;0,V21,IF(AK22&gt;0,V22,IF(AK23&gt;0,V23,IF(AK24&gt;0,V24,IF(AK25&gt;0,V25,IF(AK26&gt;0,V26,IF(AK27&gt;0,V27,IF(AK28&gt;0,V28,IF(AK29&gt;0,V29,IF(AK30&gt;0,V30,V30)))))))))),
IF(M7=V21,IF(AK22&gt;0,V22,IF(AK23&gt;0,V23,IF(AK24&gt;0,V24,IF(AK25&gt;0,V25,IF(AK26&gt;0,V26,IF(AK27&gt;0,V27,IF(AK28&gt;0,V28,IF(AK29&gt;0,V29,IF(AK30&gt;0,V30,IF(AK31&gt;0,V31,V32)))))))))),
IF(M7=V22,IF(AK23&gt;0,V23,IF(AK24&gt;0,V24,IF(AK25&gt;0,V25,IF(AK26&gt;0,V26,IF(AK27&gt;0,V27,IF(AK28&gt;0,V28,IF(AK29&gt;0,V29,IF(AK30&gt;0,V30,IF(AK31&gt;0,V31,IF(AK32&gt;0,V32,V33)))))))))),
IF(M7=V23,IF(AK24&gt;0,V24,IF(AK25&gt;0,V25,IF(AK26&gt;0,V26,IF(AK27&gt;0,V27,IF(AK28&gt;0,V28,IF(AK29&gt;0,V29,IF(AK30&gt;0,V30,IF(AK31&gt;0,V31,IF(AK32&gt;0,V32,IF(AK33&gt;0,V33,V34)))))))))),
IF(M7=V24,IF(AK25&gt;0,V25,IF(AK26&gt;0,V26,IF(AK27&gt;0,V27,IF(AK28&gt;0,V28,IF(AK29&gt;0,V29,IF(AK30&gt;0,V30,IF(AK31&gt;0,V31,IF(AK32&gt;0,V32,IF(AK33&gt;0,V33,IF(AK34&gt;0,V34,V35)))))))))),
IF(M7=V25,IF(AK26&gt;0,V26,IF(AK27&gt;0,V27,IF(AK28&gt;0,V28,IF(AK29&gt;0,V29,IF(AK30&gt;0,V30,IF(AK31&gt;0,V31,IF(AK32&gt;0,V32,IF(AK33&gt;0,V33,IF(AK34&gt;0,V34,IF(AK35&gt;0,V35,V36)))))))))),
IF(M7=V26,IF(AK27&gt;0,V27,IF(AK28&gt;0,V28,IF(AK29&gt;0,V29,IF(AK30&gt;0,V30,IF(AK31&gt;0,V31,IF(AK32&gt;0,V32,IF(AK33&gt;0,V33,IF(AK34&gt;0,V34,IF(AK35&gt;0,V35,IF(AK36&gt;0,V36,V37)))))))))),
IF(M7=V27,IF(AK28&gt;0,V28,IF(AK29&gt;0,V29,IF(AK30&gt;0,V30,IF(AK31&gt;0,V31,IF(AK32&gt;0,V32,IF(AK33&gt;0,V33,IF(AK34&gt;0,V34,IF(AK35&gt;0,V35,IF(AK36&gt;0,V36,IF(AK37&gt;0,V37,V37)))))))))),
IF(M7=V28,IF(AK29&gt;0,V29,IF(AK30&gt;0,V30,IF(AK31&gt;0,V31,IF(AK32&gt;0,V32,IF(AK33&gt;0,V33,IF(AK34&gt;0,V34,IF(AK35&gt;0,V35,IF(AK36&gt;0,V36,IF(AK37&gt;0,V37,IF(AK38&gt;0,V38,V39)))))))))),
IF(M7=V29,IF(AK30&gt;0,V29,IF(AK31&gt;0,V31,IF(AK32&gt;0,V32,IF(AK33&gt;0,V33,IF(AK34&gt;0,V34,IF(AK35&gt;0,V35,IF(AK36&gt;0,V36,IF(AK37&gt;0,V37,IF(AK38&gt;0,V38,IF(AK39&gt;0,V39,V40)))))))))),
IF(M7=V30,IF(AK31&gt;0,V31,IF(AK32&gt;0,V32,IF(AK33&gt;0,V33,IF(AK34&gt;0,V34,IF(AK35&gt;0,V35,IF(AK36&gt;0,V36,IF(AK37&gt;0,V37,IF(AK38&gt;0,V38,IF(AK39&gt;0,V39,IF(AK40&gt;0,V40,V41)))))))))),
IF(M7=V31,IF(AK32&gt;0,V32,IF(AK33&gt;0,V33,IF(AK34&gt;0,V34,IF(AK35&gt;0,V35,IF(AK36&gt;0,V36,IF(AK37&gt;0,V37,IF(AK38&gt;0,V38,IF(AK39&gt;0,V39,IF(AK40&gt;0,V40,IF(AK41&gt;0,V41,V42)))))))))),
IF(M7=V32,IF(AK33&gt;0,V33,IF(AK34&gt;0,V34,IF(AK35&gt;0,V35,IF(AK36&gt;0,V36,IF(AK37&gt;0,V37,IF(AK38&gt;0,V38,IF(AK39&gt;0,V39,IF(AK40&gt;0,V40,IF(AK41&gt;0,V41,IF(AK42&gt;0,V42,V43)))))))))),
IF(M7=V33,IF(AK34&gt;0,V34,IF(AK35&gt;0,V35,IF(AK36&gt;0,V36,IF(AK37&gt;0,V37,IF(AK38&gt;0,V38,IF(AK39&gt;0,V39,IF(AK40&gt;0,V40,IF(AK41&gt;0,V41,IF(AK42&gt;0,V42,IF(AK43&gt;0,V43,V44)))))))))),
IF(M7=V34,IF(AK35&gt;0,V35,IF(AK36&gt;0,V36,IF(AK37&gt;0,V37,IF(AK38&gt;0,V38,IF(AK39&gt;0,V39,IF(AK40&gt;0,V40,IF(AK41&gt;0,V41,IF(AK42&gt;0,V42,IF(AK43&gt;0,V43,IF(AK44&gt;0,V44,V45)))))))))),
IF(M7=V35,IF(AK36&gt;0,V36,IF(AK37&gt;0,V37,IF(AK38&gt;0,V38,IF(AK39&gt;0,V39,IF(AK40&gt;0,V40,IF(AK41&gt;0,V41,IF(AK42&gt;0,V42,IF(AK43&gt;0,V43,IF(AK44&gt;0,V44,IF(AK45&gt;0,V45,V46)))))))))),
IF(M7=V36,IF(AK37&gt;0,V37,IF(AK38&gt;0,V38,IF(AK39&gt;0,V39,IF(AK40&gt;0,V40,IF(AK41&gt;0,V41,IF(AK42&gt;0,V42,IF(AK43&gt;0,V43,IF(AK44&gt;0,V44,IF(AK45&gt;0,V45,IF(AK46&gt;0,V46,V47)))))))))),
IF(M7=V37,IF(AK38&gt;0,V38,IF(AK39&gt;0,V39,IF(AK40&gt;0,V40,IF(AK41&gt;0,V41,IF(AK42&gt;0,V42,IF(AK43&gt;0,V43,IF(AK44&gt;0,V44,IF(AK45&gt;0,V45,IF(AK46&gt;0,V46,IF(AK47&gt;0,V47,V48)))))))))),
IF(M7=V38,IF(AK39&gt;0,V39,IF(AK40&gt;0,V40,IF(AK41&gt;0,V41,IF(AK42&gt;0,V42,IF(AK43&gt;0,V43,IF(AK44&gt;0,V44,IF(AK45&gt;0,V45,IF(AK46&gt;0,V46,IF(AK47&gt;0,V47,IF(AK48&gt;0,V48,V49)))))))))),
IF(M7=V39,IF(AK40&gt;0,V40,IF(AK41&gt;0,V41,IF(AK42&gt;0,V42,IF(AK43&gt;0,V43,IF(AK44&gt;0,V44,IF(AK45&gt;0,V45,IF(AK46&gt;0,V46,IF(AK47&gt;0,V47,IF(AK48&gt;0,V48,IF(AK39&gt;0,V39,V50)))))))))),
IF(M7=V40,IF(AK41&gt;0,V41,IF(AK42&gt;0,V42,IF(AK43&gt;0,V43,IF(AK44&gt;0,V44,IF(AK45&gt;0,V45,IF(AK46&gt;0,V46,IF(AK47&gt;0,V47,IF(AK48&gt;0,V48,IF(AK49&gt;0,V49,IF(AK50&gt;0,V50,V51)))))))))),
IF(M7=V41,IF(AK42&gt;0,V42,IF(AK43&gt;0,V43,IF(AK44&gt;0,V44,IF(AK45&gt;0,V45,IF(AK46&gt;0,V46,IF(AK47&gt;0,V47,IF(AK48&gt;0,V48,IF(AK49&gt;0,V49,IF(AK50&gt;0,V50,IF(AK51&gt;0,V51,V51)))))))))),
IF(M7=V42,IF(AK43&gt;0,V43,IF(AK44&gt;0,V44,IF(AK45&gt;0,V45,IF(AK46&gt;0,V46,IF(AK47&gt;0,V47,IF(AK48&gt;0,V48,IF(AK49&gt;0,V49,IF(AK50&gt;0,V50,IF(AK51&gt;0,V51,IF(AK52&gt;0,V52,V52)))))))))),
IF(M7=V43,IF(AK44&gt;0,V44,IF(AK45&gt;0,V45,IF(AK46&gt;0,V46,IF(AK47&gt;0,V47,IF(AK48&gt;0,V48,IF(AK49&gt;0,V49,IF(AK50&gt;0,V50,IF(AK51&gt;0,V51,IF(AK52&gt;0,V52,IF(AK53&gt;0,V53,V53)))))))))),
IF(M7=V44,IF(AK45&gt;0,V45,IF(AK46&gt;0,V46,IF(AK47&gt;0,V47,IF(AK48&gt;0,V48,IF(AK49&gt;0,V49,IF(AK50&gt;0,V50,IF(AK51&gt;0,V51,IF(AK52&gt;0,V52,IF(AK53&gt;0,V53,IF(AK54&gt;0,V54,V54)))))))))),
IF(M7=V45,IF(AK46&gt;0,V46,IF(AK47&gt;0,V47,IF(AK48&gt;0,V48,IF(AK49&gt;0,V49,IF(AK50&gt;0,V50,IF(AK51&gt;0,V51,IF(AK52&gt;0,V52,IF(AK53&gt;0,V53,IF(AK54&gt;0,V54,IF(AK55&gt;0,V55,V55)))))))))),
IF(M7=V46,IF(AK47&gt;0,V47,IF(AK48&gt;0,V48,IF(AK49&gt;0,V49,IF(AK50&gt;0,V50,IF(AK51&gt;0,V51,IF(AK52&gt;0,V52,IF(AK53&gt;0,V53,IF(AK54&gt;0,V54,IF(AK55&gt;0,V55,IF(AK56&gt;0,V56,V56)))))))))),
IF(M7=V47,IF(AK48&gt;0,V48,IF(AK49&gt;0,V49,IF(AK50&gt;0,V50,IF(AK51&gt;0,V51,IF(AK52&gt;0,V52,IF(AK53&gt;0,V53,IF(AK54&gt;0,V54,IF(AK55&gt;0,V55,IF(AK56&gt;0,V56,IF(AK57&gt;0,V57,V57)))))))))),V48)))))))))))))))))))))))))))))))))))))))))))</f>
        <v>0</v>
      </c>
      <c r="N8" s="9">
        <f t="shared" ref="N8:N20" si="40">IF($K$5&lt;24,0,IF(IF(M8=V7,AK7,IF(M8=V8,AK8,IF(M8=V9,AK9,IF(M8=V10,AK10,IF(M8=V11,AK11,IF(M8=V12,AK12,IF(M8=V13,AK13,IF(M8=V14,AK14,IF(M8=V15,AK15,IF(M8=V16,AK16,IF(M8=V17,AK17,IF(M8=V18,AK18,IF(M8=V19,AK19,IF(M8=V20,AK20,IF(M8=V21,AK21,IF(M8=V22,AK22,IF(M8=V23,AK23,IF(M8=V24,AK24,IF(M8=V25,AK25,IF(M8=V26,AK26,IF(M8=V27,AK27,IF(M8=V28,AK28,IF(M8=V29,AK29,IF(M8=V30,AK30,IF(M8=V31,AK31,IF(M8=V32,AK32,IF(M3=V33,AK33,IF(M8=V34,AK34,IF(M8=V35,AK35,IF(M8=V36,AK36,IF(M8=V37,AK37,IF(M8=V38,AK38,IF(M8=V39,AK39,IF(M8=V40,AK40,IF(M8=V41,AK41,IF(M8=V42,AK42,IF(M8=V43,AK13,IF(M8=V44,AK44,IF(M8=V45,AK45,IF(M8=V46,AK46,0))))))))))))))))))))))))))))))))))))))))+O7&gt;24,24-O7,IF(M8=V7,AK7,IF(M8=V8,AK8,IF(M8=V9,AK9,IF(M8=V10,AK10,IF(M8=V11,AK11,IF(M8=V12,AK12,IF(M8=V13,AK13,IF(M8=V14,AK14,IF(M8=V15,AK15,IF(M8=V16,AK16,IF(M8=V17,AK17,IF(M8=V18,AK18,IF(M8=V19,AK19,IF(M8=V20,AK20,IF(M8=V20,AK20,IF(M8=V21,AK21,IF(M8=V22,AK22,IF(M8=V23,AK23,IF(M8=V24,AK24,IF(M8=V25,AK25,IF(M8=V26,AK26,IF(M8=V27,AK27,IF(M8=V28,AK28,IF(M8=V29,AK29,IF(M8=V30,AK30,IF(M8=V31,AK31,IF(M8=V32,AK32,IF(M3=V33,AK33,IF(M8=V34,AK34,IF(M8=V35,AK35,IF(M8=V36,AK36,IF(M8=V37,AK37,IF(M8=V38,AK38,IF(M8=V39,AK39,IF(M8=V40,AK40,IF(M8=V41,AK41,IF(M8=V42,AK42,IF(M8=V43,AK13,IF(M8=V44,AK44,IF(M8=V45,AK45,IF(M8=V46,AK46,0)))))))))))))))))))))))))))))))))))))))))))</f>
        <v>0</v>
      </c>
      <c r="O8" s="10">
        <f t="shared" si="18"/>
        <v>24</v>
      </c>
      <c r="P8" s="8" t="str">
        <f t="shared" ref="P8:P19" si="41">IF($N$5&lt;24,0,IF(R7=24,0,
IF(P7=V7,IF(AM8&gt;0,V8,IF(AM9&gt;0,V9,IF(AM10&gt;0,V10,IF(AM11&gt;0,V11,IF(AM12&gt;0,V12,IF(AM13&gt;0,V13,IF(AM14&gt;0,V14,IF(AM15&gt;0,V15,IF(AM16&gt;0,V16,IF(AM17&gt;0,V17)))))))))),
IF(P7=V8,IF(AM9&gt;0,V9,IF(AM10&gt;0,V10,IF(AM11&gt;0,V11,IF(AM12&gt;0,V12,IF(AM13&gt;0,V13,IF(AM14&gt;0,V14,IF(AM15&gt;0,V15,IF(AM16&gt;0,V16,IF(AM17&gt;0,V17,IF(AM18&gt;0,V18)))))))))),
IF(P7=V9,IF(AM10&gt;0,V10,IF(AM11&gt;0,V11,IF(AM12&gt;0,V12,IF(AM13&gt;0,V13,IF(AM14&gt;0,V14,IF(AM15&gt;0,V15,IF(AM16&gt;0,V16,IF(AM17&gt;0,V17,IF(AM18&gt;0,V18,IF(AM19&gt;0,V19)))))))))),
IF(P7=V10,IF(AM11&gt;0,V11,IF(AM12&gt;0,V12,IF(AM13&gt;0,V13,IF(AM14&gt;0,V14,IF(AM15&gt;0,V15,IF(AM16&gt;0,V16,IF(AM17&gt;0,V17,IF(AM18&gt;0,V18,IF(AM19&gt;0,V19,IF(AM20&gt;0,V20)))))))))),
IF(P7=V11,IF(AM12&gt;0,V12,IF(AM13&gt;0,V13,IF(AM14&gt;0,V14,IF(AM15&gt;0,V15,IF(AM16&gt;0,V16,IF(AM17&gt;0,V17,IF(AM18&gt;0,V18,IF(AM19&gt;0,V19,IF(AM20&gt;0,V20,IF(AM21&gt;0,V21)))))))))),
IF(P7=V12,IF(AM13&gt;0,V13,IF(AM14&gt;0,V14,IF(AM15&gt;0,V15,IF(AM16&gt;0,V16,IF(AM17&gt;0,V17,IF(AM18&gt;0,V18,IF(AM19&gt;0,V19,IF(AM20&gt;0,V20,IF(AM21&gt;0,V21,IF(AM22&gt;0,V22)))))))))),
IF(P7=V13,IF(AM14&gt;0,V14,IF(AM15&gt;0,V15,IF(AM16&gt;0,V16,IF(AM17&gt;0,V17,IF(AM18&gt;0,V18,IF(AM19&gt;0,V19,IF(AM20&gt;0,V20,IF(AM21&gt;0,V21,IF(AM22&gt;0,V22,IF(AM23&gt;0,V23)))))))))),
IF(P7=V14,IF(AM15&gt;0,V15,IF(AM16&gt;0,V16,IF(AM17&gt;0,V17,IF(AM18&gt;0,V18,IF(AM19&gt;0,V19,IF(AM20&gt;0,V20,IF(AM21&gt;0,V21,IF(AM22&gt;0,V22,IF(AM23&gt;0,V23,IF(AM24&gt;0,V24)))))))))),
IF(P7=V15,IF(AM16&gt;0,V16,IF(AM17&gt;0,V17,IF(AM18&gt;0,V18,IF(AM19&gt;0,V19,IF(AM20&gt;0,V20,IF(AM21&gt;0,V21,IF(AM22&gt;0,V22,IF(AM23&gt;0,V23,IF(AM24&gt;0,V24,IF(AM25&gt;0,V25)))))))))),
IF(P7=V16,IF(AM17&gt;0,V17,IF(AM18&gt;0,V18,IF(AM19&gt;0,V19,IF(AM20&gt;0,V20,IF(AM21&gt;0,V21,IF(AM22&gt;0,V22,IF(AM23&gt;0,V23,IF(AM24&gt;0,V24,IF(AM25&gt;0,V25,IF(AM26&gt;0,V26)))))))))),
IF(P7=V17,IF(AM18&gt;0,V18,IF(AM19&gt;0,V19,IF(AM20&gt;0,V20,IF(AM11&gt;0,V21,IF(AM22&gt;0,V22,IF(AM23&gt;0,V23,IF(AM24&gt;0,V24,IF(AM25&gt;0,V25,IF(AM26&gt;0,V26,IF(AM27&gt;0,V27)))))))))),
IF(P7=V18,IF(AM19&gt;0,V19,IF(AM20&gt;0,V20,IF(AM21&gt;0,V21,IF(AM22&gt;0,V22,IF(AM23&gt;0,V23,IF(AM24&gt;0,V24,IF(AM25&gt;0,V25,IF(AM26&gt;0,V26,IF(AM27&gt;0,V27,IF(AM28&gt;0,V28)))))))))),
IF(P7=V19,IF(AM20&gt;0,V20,IF(AM21&gt;0,V21,IF(AM22&gt;0,V22,IF(AM23&gt;0,V23,IF(AM24&gt;0,V24,IF(AM25&gt;0,V25,IF(AM26&gt;0,V26,IF(AM27&gt;0,V27,IF(AM28&gt;0,V28,IF(AM29&gt;0,V29)))))))))),
IF(P7=V20,IF(AM21&gt;0,V21,IF(AM22&gt;0,V22,IF(AM23&gt;0,V23,IF(AM24&gt;0,V24,IF(AM25&gt;0,V25,IF(AM26&gt;0,V26,IF(AM27&gt;0,V27,IF(AM28&gt;0,V28,IF(AM29&gt;0,V29,IF(AM30&gt;0,V30)))))))))),
IF(P7=V21,IF(AM22&gt;0,V22,IF(AM23&gt;0,V23,IF(AM24&gt;0,V24,IF(AM25&gt;0,V25,IF(AM26&gt;0,V26,IF(AM27&gt;0,V27,IF(AM28&gt;0,V28,IF(AM29&gt;0,V29,IF(AM30&gt;0,V30,IF(AM31&gt;0,V31)))))))))),
IF(P7=V22,IF(AM23&gt;0,V23,IF(AM24&gt;0,V24,IF(AM25&gt;0,V25,IF(AM26&gt;0,V26,IF(AM27&gt;0,V27,IF(AM28&gt;0,V28,IF(AM29&gt;0,V29,IF(AM30&gt;0,V30,IF(AM31&gt;0,V31,IF(AM32&gt;0,V32)))))))))),
IF(P7=V23,IF(AM24&gt;0,V24,IF(AM25&gt;0,V25,IF(AM26&gt;0,V26,IF(AM27&gt;0,V27,IF(AM28&gt;0,V28,IF(AM29&gt;0,V29,IF(AM30&gt;0,V30,IF(AM31&gt;0,V31,IF(AM32&gt;0,V32,IF(AM33&gt;0,V33)))))))))),
IF(P7=V24,IF(AM25&gt;0,V25,IF(AM26&gt;0,V26,IF(AM27&gt;0,V27,IF(AM28&gt;0,V28,IF(AM29&gt;0,V29,IF(AM30&gt;0,V30,IF(AM31&gt;0,V31,IF(AM32&gt;0,V32,IF(AM33&gt;0,V33,IF(AM34&gt;0,V34)))))))))),
IF(P7=V25,IF(AM26&gt;0,V26,IF(AM27&gt;0,V27,IF(AM28&gt;0,V28,IF(AM29&gt;0,V29,IF(AM30&gt;0,V30,IF(AM31&gt;0,V31,IF(AM32&gt;0,V32,IF(AM33&gt;0,V33,IF(AM34&gt;0,V34,IF(AM35&gt;0,V35)))))))))),
IF(P7=V26,IF(AM27&gt;0,V27,IF(AM28&gt;0,V28,IF(AM29&gt;0,V29,IF(AM30&gt;0,V30,IF(AM31&gt;0,V31,IF(AM32&gt;0,V32,IF(AM33&gt;0,V33,IF(AM34&gt;0,V34,IF(AM35&gt;0,V35,IF(AM36&gt;0,V36)))))))))),
IF(P7=V27,IF(AM28&gt;0,V28,IF(AM29&gt;0,V29,IF(AM30&gt;0,V30,IF(AM31&gt;0,V31,IF(AM32&gt;0,V32,IF(AM33&gt;0,V33,IF(AM34&gt;0,V34,IF(AM35&gt;0,V35,IF(AM36&gt;0,V36,IF(AM37&gt;0,V37)))))))))),
IF(P7=V28,IF(AM29&gt;0,V29,IF(AM30&gt;0,V30,IF(AM31&gt;0,V31,IF(AM32&gt;0,V32,IF(AM33&gt;0,V33,IF(AM34&gt;0,V34,IF(AM35&gt;0,V35,IF(AM36&gt;0,V36,IF(AM37&gt;0,V37,IF(AM38&gt;0,V38)))))))))),
IF(P7=V29,IF(AM30&gt;0,V30,IF(AM31&gt;0,V31,IF(AM32&gt;0,V32,IF(AM33&gt;0,V33,IF(AM34&gt;0,V34,IF(AM35&gt;0,V35,IF(AM36&gt;0,V36,IF(AM37&gt;0,V37,IF(AM38&gt;0,V38,IF(AM39&gt;0,V39)))))))))),
IF(P7=V30,IF(AM31&gt;0,V31,IF(AM32&gt;0,V32,IF(AM33&gt;0,V33,IF(AM34&gt;0,V34,IF(AM35&gt;0,V35,IF(AM36&gt;0,V36,IF(AM37&gt;0,V37,IF(AM38&gt;0,V38,IF(AM39&gt;0,V39,IF(AM40&gt;0,V40)))))))))),
IF(P7=V31,IF(AM32&gt;0,V32,IF(AM33&gt;0,V33,IF(AM34&gt;0,V34,IF(AM35&gt;0,V35,IF(AM36&gt;0,V36,IF(AM37&gt;0,V37,IF(AM38&gt;0,V38,IF(AM39&gt;0,V39,IF(AM40&gt;0,V40,IF(AM40&gt;0,V41)))))))))),
IF(P7=V32,IF(AM33&gt;0,V33,IF(AM34&gt;0,V34,IF(AM35&gt;0,V35,IF(AM36&gt;0,V36,IF(AM37&gt;0,V37,IF(AM38&gt;0,V38,IF(AM39&gt;0,V39,IF(AM40&gt;0,V40,IF(AM41&gt;0,V41,IF(AM42&gt;0,V42)))))))))),
IF(P7=V33,IF(AM34&gt;0,V34,IF(AM35&gt;0,V35,IF(AM36&gt;0,V36,IF(AM37&gt;0,V37,IF(AM38&gt;0,V38,IF(AM39&gt;0,V39,IF(AM40&gt;0,V40,IF(AM41&gt;0,V41,IF(AM42&gt;0,V42,IF(AM43&gt;0,V43)))))))))),
IF(P7=V34,IF(AM35&gt;0,V35,IF(AM36&gt;0,V36,IF(AM37&gt;0,V37,IF(AM38&gt;0,V38,IF(AM39&gt;0,V39,IF(AM40&gt;0,V40,IF(AM41&gt;0,V41,IF(AM42&gt;0,V42,IF(AM43&gt;0,V43,IF(AM44&gt;0,V44)))))))))),
IF(P7=V35,IF(AM36&gt;0,V36,IF(AM37&gt;0,V37,IF(AM38&gt;0,V38,IF(AM39&gt;0,V39,IF(AM40&gt;0,V40,IF(AM41&gt;0,V41,IF(AM42&gt;0,V42,IF(AM43&gt;0,V43,IF(AM44&gt;0,V44,IF(AM45&gt;0,V45)))))))))),
IF(P7=V36,IF(AM37&gt;0,V37,IF(AM38&gt;0,V38,IF(AM39&gt;0,V39,IF(AM40&gt;0,V40,IF(AM41&gt;0,V41,IF(AM42&gt;0,V42,IF(AM43&gt;0,V43,IF(AM44&gt;0,V44,IF(AM45&gt;0,V45,IF(AM46&gt;0,V46)))))))))),
IF(P7=V37,IF(AM38&gt;0,V38,IF(AM39&gt;0,V39,IF(AM40&gt;0,V40,IF(AM41&gt;0,V41,IF(AM42&gt;0,V42,IF(AM43&gt;0,V43,IF(AM44&gt;0,V44,IF(AM45&gt;0,V45,IF(AM46&gt;0,V46,IF(AM47&gt;0,V47)))))))))),
IF(P7=V38,IF(AM39&gt;0,V39,IF(AM40&gt;0,V40,IF(AM41&gt;0,V41,IF(AM42&gt;0,V42,IF(AM43&gt;0,V43,IF(AM44&gt;0,V44,IF(AM45&gt;0,V45,IF(AM46&gt;0,V46,IF(AM47&gt;0,V47,IF(AM48&gt;0,V48)))))))))),
IF(P7=V39,IF(AM40&gt;0,V40,IF(AM41&gt;0,V41,IF(AM42&gt;0,V42,IF(AM43&gt;0,V43,IF(AM44&gt;0,V44,IF(AM45&gt;0,V45,IF(AM46&gt;0,V46,IF(AM47&gt;0,V47,IF(AM48&gt;0,V48,IF(AM49&gt;0,V49)))))))))),
IF(P7=V40,IF(AM41&gt;0,V41,IF(AM42&gt;0,V42,IF(AM43&gt;0,V43,IF(AM44&gt;0,V44,IF(AM45&gt;0,V45,IF(AM46&gt;0,V46,IF(AM47&gt;0,V47,IF(AM48&gt;0,V48,IF(AM49&gt;0,V49,IF(AM50&gt;0,V50)))))))))),
IF(P7=V41,IF(AM42&gt;0,V42,IF(AM43&gt;0,V43,IF(AM44&gt;0,V44,IF(AM45&gt;0,V45,IF(AM46&gt;0,V46,IF(AM47&gt;0,V47,IF(AM48&gt;0,V48,IF(AM49&gt;0,V49,IF(AM50&gt;0,V50,IF(AM51&gt;0,V51)))))))))),
IF(P7=V42,IF(AM43&gt;0,V43,IF(AM44&gt;0,V44,IF(AM45&gt;0,V45,IF(AM46&gt;0,V46,IF(AM47&gt;0,V47,IF(AM48&gt;0,V48,IF(AM49&gt;0,V49,IF(AM50&gt;0,V50,IF(AM51&gt;0,V51,IF(AM52&gt;0,V52)))))))))),
IF(P7=V43,IF(AM44&gt;0,V44,IF(AM45&gt;0,V45,IF(AM46&gt;0,V46,IF(AM47&gt;0,V47,IF(AM48&gt;0,V48,IF(AM49&gt;0,V49,IF(AM50&gt;0,V50,IF(AM51&gt;0,V51,IF(AM52&gt;0,V52,IF(AM53&gt;0,V53)))))))))),
IF(P7=V44,IF(AM45&gt;0,V45,IF(AM46&gt;0,V46,IF(AM47&gt;0,V47,IF(AM48&gt;0,V48,IF(AM49&gt;0,V49,IF(AM50&gt;0,V50,IF(AM51&gt;0,V51,IF(AM52&gt;0,V52,IF(AM53&gt;0,V53,IF(AM54&gt;0,V54)))))))))),
IF(P7=V45,IF(AM46&gt;0,V46,IF(AM47&gt;0,V47,IF(AM48&gt;0,V48,IF(AM49&gt;0,V49,IF(AM50&gt;0,V50,IF(AM51&gt;0,V51,IF(AM52&gt;0,V52,IF(AM53&gt;0,V53,IF(AM54&gt;0,V54,IF(AM55&gt;0,V55)))))))))),
IF(P7=V46,IF(AM47&gt;0,V47,IF(AM48&gt;0,V48,IF(AM49&gt;0,V49,IF(AM50&gt;0,V50,IF(AM51&gt;0,V51,IF(AM52&gt;0,V52,IF(AM53&gt;0,V53,IF(AM54&gt;0,V54,IF(AM55&gt;0,V55,IF(AM56&gt;0,V56)))))))))),
IF(P7=V47,IF(AM48&gt;0,V48,IF(AM49&gt;0,V49,IF(AM50&gt;0,V50,IF(AM51&gt;0,V51,IF(AM52&gt;0,V52,IF(AM53&gt;0,V53,IF(AM54&gt;0,V54,IF(AM55&gt;0,V55,IF(AM55&gt;0,V55,IF(AM57&gt;0,V57)))))))))),V48)))))))))))))))))))))))))))))))))))))))))))</f>
        <v>SWEEP HOLE , CIRCULATE HOLE CLEAN.2</v>
      </c>
      <c r="Q8" s="9">
        <f t="shared" ref="Q8:Q20" si="42">IF($N$5&lt;24,0,IF(IF(P8=V7,AM7,IF(P8=V8,AM8,IF(P8=V9,AM9,IF(P8=V10,AM10,IF(P8=V11,AM11,IF(P8=V12,AM12,IF(P8=V13,AM13,IF(P8=V14,AM14,IF(P8=V15,AM15,IF(P8=V16,AM16,IF(P8=V17,AM17,IF(P8=V18,AM18,IF(P8=V19,AM19,IF(P8=V20,AM20,IF(P8=V21,AM21,IF(P8=V22,AM22,IF(P8=V23,AM23,IF(P8=V24,AM24,IF(P8=V25,AM25,IF(P8=V26,AM26,IF(P8=V27,AM27,IF(P8=V28,AM28,IF(P8=V29,AM29,IF(P8=V30,AM30,IF(P8=V31,AM31,IF(P8=V32,AM32,IF(P8=V33,AM33,IF(P8=V34,AM34,IF(P8=V35,AM35,IF(P8=V36,AM36,IF(P8=V37,AM37,IF(P8=V38,AM38,IF(P8=V39,AM39,IF(P8=V40,AM10,IF(P8=V41,AM41,IF(P8=V42,AM42,IF(P8=V43,AM43,IF(P8=V44,AM44,IF(P8=V45,AM45,IF(P8=V46,AM46,IF(P8=V47,AM47,IF(P8=V48,AM48,IF(P8=V49,AM49,IF(P8=V50,AM50,IF(P8=V51,AM51,0)))))))))))))))))))))))))))))))))))))))))))))+R7&gt;24,24-R7,IF(P8=V7,AM7,IF(P8=V8,AM8,IF(P8=V9,AM9,IF(P8=V10,AM10,IF(P8=V11,AM11,IF(P8=V12,AM12,IF(P8=V13,AM13,IF(P8=V14,AM14,IF(P8=V15,AM15,IF(P8=V16,AM16,IF(P8=V17,AM17,IF(P8=V18,AM18,IF(P8=V19,AM19,IF(P8=V20,AM20,IF(P8=V20,AM20,IF(P8=V21,AM21,IF(P8=V22,AM22,IF(P8=V23,AM23,IF(P8=V24,AM24,IF(P8=V25,AM25,IF(P8=V26,AM26,IF(P8=V27,AM27,IF(P8=V28,AM28,IF(P8=V29,AM29,IF(P8=V30,AM30,IF(P8=V31,AM31,IF(P8=V32,AM32,IF(P8=V33,AM33,IF(P8=V34,AM34,IF(P8=V35,AM35,IF(P8=V36,AM36,IF(P8=V37,AM37,IF(P8=V38,AM38,IF(P8=V39,AM39,IF(P8=V40,AM10,IF(P8=V41,AM41,IF(P8=V42,AM42,IF(P8=V43,AM43,IF(P8=V44,AM44,IF(P8=V45,AM45,IF(P8=V46,AM46,IF(P8=V47,AM47,IF(P8=V48,AM48,IF(P8=V49,AM49,IF(P8=V50,AM50,IF(P8=V51,AM51,0))))))))))))))))))))))))))))))))))))))))))))))))</f>
        <v>6</v>
      </c>
      <c r="R8" s="10">
        <f t="shared" si="19"/>
        <v>24</v>
      </c>
      <c r="S8" s="8" t="str">
        <f t="shared" ref="S8:S19" si="43">IF($Q$5&lt;24,0,IF(U7=24,0,
IF(S7=V7,IF(AO8&gt;0,V8,IF(AO9&gt;0,V9,IF(AO10&gt;0,V10,IF(AO11&gt;0,V11,IF(AO12&gt;0,V12,IF(AO13&gt;0,V13,IF(AO14&gt;0,V14,IF(AO15&gt;0,V15,IF(AO16&gt;0,V16,IF(AO17&gt;0,V17)))))))))),
IF(S7=V8,IF(AO9&gt;0,V9,IF(AO10&gt;0,V10,IF(AO11&gt;0,V11,IF(AO12&gt;0,V12,IF(AO13&gt;0,V13,IF(AO14&gt;0,V14,IF(AO15&gt;0,V15,IF(AO16&gt;0,V16,IF(AO17&gt;0,V17,IF(AO18&gt;0,V18)))))))))),
IF(S7=V9,IF(AO10&gt;0,V10,IF(AO11&gt;0,V11,IF(AO12&gt;0,V12,IF(AO13&gt;0,V13,IF(AO14&gt;0,V14,IF(AO15&gt;0,V15,IF(AO16&gt;0,V16,IF(AO17&gt;0,V17,IF(AO18&gt;0,V18,IF(AO19&gt;0,V19)))))))))),
IF(S7=V10,IF(AO11&gt;0,V11,IF(AO12&gt;0,V12,IF(AO13&gt;0,V13,IF(AO14&gt;0,V14,IF(AO15&gt;0,V15,IF(AO16&gt;0,V16,IF(AO17&gt;0,V17,IF(AO18&gt;0,V18,IF(AO19&gt;0,V19,IF(AO20&gt;0,V20)))))))))),
IF(S7=V11,IF(AO12&gt;0,V12,IF(AO13&gt;0,V13,IF(AO14&gt;0,V14,IF(AO15&gt;0,V15,IF(AO16&gt;0,V16,IF(AO17&gt;0,V17,IF(AO18&gt;0,V18,IF(AO19&gt;0,V19,IF(AO20&gt;0,V20,IF(AO21&gt;0,V21)))))))))),
IF(S7=V12,IF(AO13&gt;0,V13,IF(AO14&gt;0,V14,IF(AO15&gt;0,V15,IF(AO16&gt;0,V16,IF(AO17&gt;0,V17,IF(AO18&gt;0,V18,IF(AO19&gt;0,V19,IF(AO20&gt;0,V20,IF(AO21&gt;0,V21,IF(AO22&gt;0,V22)))))))))),
IF(S7=V13,IF(AO14&gt;0,V14,IF(AO15&gt;0,V15,IF(AO16&gt;0,V16,IF(AO17&gt;0,V17,IF(AO18&gt;0,V18,IF(AO19&gt;0,V19,IF(AO20&gt;0,V20,IF(AO21&gt;0,V21,IF(AO22&gt;0,V22,IF(AO23&gt;0,V23)))))))))),
IF(S7=V14,IF(AO15&gt;0,V15,IF(AO16&gt;0,V16,IF(AO17&gt;0,V17,IF(AO18&gt;0,V18,IF(AO19&gt;0,V19,IF(AO20&gt;0,V20,IF(AO21&gt;0,V21,IF(AO22&gt;0,V22,IF(AO23&gt;0,V23,IF(AO24&gt;0,V24)))))))))),
IF(S7=V15,IF(AO16&gt;0,V16,IF(AO17&gt;0,V17,IF(AO18&gt;0,V18,IF(AO19&gt;0,V19,IF(AO20&gt;0,V20,IF(AO21&gt;0,V21,IF(AO22&gt;0,V22,IF(AO23&gt;0,V23,IF(AO24&gt;0,V24,IF(AO25&gt;0,V25)))))))))),
IF(S7=V16,IF(AO17&gt;0,V17,IF(AO18&gt;0,V18,IF(AO19&gt;0,V19,IF(AO20&gt;0,V20,IF(AO21&gt;0,V21,IF(AO22&gt;0,V22,IF(AO23&gt;0,V23,IF(AO24&gt;0,V24,IF(AO25&gt;0,V25,IF(AO26&gt;0,V26)))))))))),
IF(S7=V17,IF(AO18&gt;0,V18,IF(AO19&gt;0,V19,IF(AO20&gt;0,V20,IF(AO11&gt;0,V21,IF(AO22&gt;0,V22,IF(AO23&gt;0,V23,IF(AO24&gt;0,V24,IF(AO25&gt;0,V25,IF(AO26&gt;0,V26,IF(AO27&gt;0,V27)))))))))),
IF(S7=V18,IF(AO19&gt;0,V19,IF(AO20&gt;0,V20,IF(AO21&gt;0,V21,IF(AO22&gt;0,V22,IF(AO23&gt;0,V23,IF(AO24&gt;0,V24,IF(AO25&gt;0,V25,IF(AO26&gt;0,V26,IF(AO27&gt;0,V27,IF(AO28&gt;0,V28)))))))))),
IF(S7=V19,IF(AO20&gt;0,V20,IF(AO21&gt;0,V21,IF(AO22&gt;0,V22,IF(AO23&gt;0,V23,IF(AO24&gt;0,V24,IF(AO25&gt;0,V25,IF(AO26&gt;0,V26,IF(AO27&gt;0,V27,IF(AO28&gt;0,V28,IF(AO29&gt;0,V29)))))))))),
IF(S7=V20,IF(AO21&gt;0,V21,IF(AO22&gt;0,V22,IF(AO23&gt;0,V23,IF(AO24&gt;0,V24,IF(AO25&gt;0,V25,IF(AO26&gt;0,V26,IF(AO27&gt;0,V27,IF(AO28&gt;0,V28,IF(AO29&gt;0,V29,IF(AO30&gt;0,V30)))))))))),
IF(S7=V21,IF(AO22&gt;0,V22,IF(AO23&gt;0,V23,IF(AO24&gt;0,V24,IF(AO25&gt;0,V25,IF(AO26&gt;0,V26,IF(AO27&gt;0,V27,IF(AO28&gt;0,V28,IF(AO29&gt;0,V29,IF(AO30&gt;0,V30,IF(AO31&gt;0,V31)))))))))),
IF(S7=V22,IF(AO23&gt;0,V23,IF(AO24&gt;0,V24,IF(AO25&gt;0,V25,IF(AO26&gt;0,V26,IF(AO27&gt;0,V27,IF(AO28&gt;0,V28,IF(AO29&gt;0,V29,IF(AO30&gt;0,V30,IF(AO31&gt;0,V31,IF(AO32&gt;0,V32)))))))))),
IF(S7=V23,IF(AO24&gt;0,V24,IF(AO25&gt;0,V25,IF(AO26&gt;0,V26,IF(AO27&gt;0,V27,IF(AO28&gt;0,V28,IF(AO29&gt;0,V29,IF(AO30&gt;0,V30,IF(AO31&gt;0,V31,IF(AO32&gt;0,V32,IF(AO33&gt;0,V33)))))))))),
IF(S7=V24,IF(AO25&gt;0,V25,IF(AO26&gt;0,V26,IF(AO27&gt;0,V27,IF(AO28&gt;0,V28,IF(AO29&gt;0,V29,IF(AO30&gt;0,V30,IF(AO31&gt;0,V31,IF(AO32&gt;0,V32,IF(AO33&gt;0,V33,IF(AO34&gt;0,V34)))))))))),
IF(S7=V25,IF(AO26&gt;0,V26,IF(AO27&gt;0,V27,IF(AO28&gt;0,V28,IF(AO29&gt;0,V29,IF(AO30&gt;0,V30,IF(AO31&gt;0,V31,IF(AO32&gt;0,V32,IF(AO33&gt;0,V33,IF(AO34&gt;0,V34,IF(AO35&gt;0,V35)))))))))),
IF(S7=V26,IF(AO27&gt;0,V27,IF(AO28&gt;0,V28,IF(AO29&gt;0,V29,IF(AO30&gt;0,V30,IF(AO31&gt;0,V31,IF(AO32&gt;0,V32,IF(AO33&gt;0,V33,IF(AO34&gt;0,V34,IF(AO35&gt;0,V35,IF(AO36&gt;0,V36)))))))))),
IF(S7=V27,IF(AO28&gt;0,V28,IF(AO29&gt;0,V29,IF(AO30&gt;0,V30,IF(AO31&gt;0,V31,IF(AO32&gt;0,V32,IF(AO33&gt;0,V33,IF(AO34&gt;0,V34,IF(AO35&gt;0,V35,IF(AO36&gt;0,V36,IF(AO37&gt;0,V37)))))))))),
IF(S7=V28,IF(AO29&gt;0,V29,IF(AO30&gt;0,V30,IF(AO31&gt;0,V31,IF(AO32&gt;0,V32,IF(AO33&gt;0,V33,IF(AO34&gt;0,V34,IF(AO35&gt;0,V35,IF(AO36&gt;0,V36,IF(AO37&gt;0,V37,IF(AO38&gt;0,V38)))))))))),
IF(S7=V29,IF(AO30&gt;0,V30,IF(AO31&gt;0,V31,IF(AO32&gt;0,V32,IF(AO33&gt;0,V33,IF(AO34&gt;0,V34,IF(AO35&gt;0,V35,IF(AO36&gt;0,V36,IF(AO37&gt;0,V37,IF(AO38&gt;0,V38,IF(AO39&gt;0,V39)))))))))),
IF(S7=V30,IF(AO31&gt;0,V31,IF(AO32&gt;0,V32,IF(AO33&gt;0,V33,IF(AO34&gt;0,V34,IF(AO35&gt;0,V35,IF(AO36&gt;0,V36,IF(AO37&gt;0,V37,IF(AO38&gt;0,V38,IF(AO39&gt;0,V39,IF(AO40&gt;0,V40)))))))))),
IF(S7=V31,IF(AO32&gt;0,V32,IF(AO33&gt;0,V33,IF(AO34&gt;0,V34,IF(AO35&gt;0,V35,IF(AO36&gt;0,V36,IF(AO37&gt;0,V37,IF(AO38&gt;0,V38,IF(AO39&gt;0,V39,IF(AO40&gt;0,V40,IF(AO40&gt;0,V41)))))))))),
IF(S7=V32,IF(AO33&gt;0,V33,IF(AO34&gt;0,V34,IF(AO35&gt;0,V35,IF(AO36&gt;0,V36,IF(AO37&gt;0,V37,IF(AO38&gt;0,V38,IF(AO39&gt;0,V39,IF(AO40&gt;0,V40,IF(AO41&gt;0,V41,IF(AO42&gt;0,V42)))))))))),
IF(S7=V33,IF(AO34&gt;0,V34,IF(AO35&gt;0,V35,IF(AO36&gt;0,V36,IF(AO37&gt;0,V37,IF(AO38&gt;0,V38,IF(AO39&gt;0,V39,IF(AO40&gt;0,V40,IF(AO41&gt;0,V41,IF(AO42&gt;0,V42,IF(AO43&gt;0,V43)))))))))),
IF(S7=V34,IF(AO35&gt;0,V35,IF(AO36&gt;0,V36,IF(AO37&gt;0,V37,IF(AO38&gt;0,V38,IF(AO39&gt;0,V39,IF(AO40&gt;0,V40,IF(AO41&gt;0,V41,IF(AO42&gt;0,V42,IF(AO43&gt;0,V43,IF(AO44&gt;0,V44)))))))))),
IF(S7=V35,IF(AO36&gt;0,V36,IF(AO37&gt;0,V37,IF(AO38&gt;0,V38,IF(AO39&gt;0,V39,IF(AO40&gt;0,V40,IF(AO41&gt;0,V41,IF(AO42&gt;0,V42,IF(AO43&gt;0,V43,IF(AO44&gt;0,V44,IF(AO45&gt;0,V45)))))))))),
IF(S7=V36,IF(AO37&gt;0,V37,IF(AO38&gt;0,V38,IF(AO39&gt;0,V39,IF(AO40&gt;0,V40,IF(AO41&gt;0,V41,IF(AO42&gt;0,V42,IF(AO43&gt;0,V43,IF(AO44&gt;0,V44,IF(AO45&gt;0,V45,IF(AO46&gt;0,V46)))))))))),
IF(S7=V37,IF(AO38&gt;0,V38,IF(AO39&gt;0,V39,IF(AO40&gt;0,V40,IF(AO41&gt;0,V41,IF(AO42&gt;0,V42,IF(AO43&gt;0,V43,IF(AO44&gt;0,V44,IF(AO45&gt;0,V45,IF(AO46&gt;0,V46,IF(AO47&gt;0,V47)))))))))),
IF(S7=V38,IF(AO39&gt;0,V39,IF(AO40&gt;0,V40,IF(AO41&gt;0,V41,IF(AO42&gt;0,V42,IF(AO43&gt;0,V43,IF(AO44&gt;0,V44,IF(AO45&gt;0,V45,IF(AO46&gt;0,V46,IF(AO47&gt;0,V47,IF(AO48&gt;0,V48)))))))))),
IF(S7=V39,IF(AO40&gt;0,V40,IF(AO41&gt;0,V41,IF(AO42&gt;0,V42,IF(AO43&gt;0,V43,IF(AO44&gt;0,V44,IF(AO45&gt;0,V45,IF(AO46&gt;0,V46,IF(AO47&gt;0,V47,IF(AO48&gt;0,V48,IF(AO49&gt;0,V49)))))))))),
IF(S7=V40,IF(AO41&gt;0,V41,IF(AO42&gt;0,V42,IF(AO43&gt;0,V43,IF(AO44&gt;0,V44,IF(AO45&gt;0,V45,IF(AO46&gt;0,V46,IF(AO47&gt;0,V47,IF(AO48&gt;0,V48,IF(AO49&gt;0,V49,IF(AO50&gt;0,V50)))))))))),
IF(S7=V41,IF(AO42&gt;0,V42,IF(AO43&gt;0,V43,IF(AO44&gt;0,V44,IF(AO45&gt;0,V45,IF(AO46&gt;0,V46,IF(AO47&gt;0,V47,IF(AO48&gt;0,V48,IF(AO49&gt;0,V49,IF(AO50&gt;0,V50,IF(AO51&gt;0,V51)))))))))),
IF(S7=V42,IF(AO43&gt;0,V43,IF(AO44&gt;0,V44,IF(AO45&gt;0,V45,IF(AO46&gt;0,V46,IF(AO47&gt;0,V47,IF(AO48&gt;0,V48,IF(AO49&gt;0,V49,IF(AO50&gt;0,V50,IF(AO51&gt;0,V51,IF(AO52&gt;0,V52)))))))))),
IF(S7=V43,IF(AO44&gt;0,V44,IF(AO45&gt;0,V45,IF(AO46&gt;0,V46,IF(AO47&gt;0,V47,IF(AO48&gt;0,V48,IF(AO49&gt;0,V49,IF(AO50&gt;0,V50,IF(AO51&gt;0,V51,IF(AO52&gt;0,V52,IF(AO53&gt;0,V53)))))))))),
IF(S7=V44,IF(AO45&gt;0,V45,IF(AO46&gt;0,V46,IF(AO47&gt;0,V47,IF(AO48&gt;0,V48,IF(AO49&gt;0,V49,IF(AO50&gt;0,V50,IF(AO51&gt;0,V51,IF(AO52&gt;0,V52,IF(AO53&gt;0,V53,IF(AO54&gt;0,V54)))))))))),
IF(S7=V45,IF(AO46&gt;0,V46,IF(AO47&gt;0,V47,IF(AO48&gt;0,V48,IF(AO49&gt;0,V49,IF(AO50&gt;0,V50,IF(AO51&gt;0,V51,IF(AO52&gt;0,V52,IF(AO53&gt;0,V53,IF(AO54&gt;0,V54,IF(AO55&gt;0,V55)))))))))),
IF(S7=V46,IF(AO47&gt;0,V47,IF(AO48&gt;0,V48,IF(AO49&gt;0,V49,IF(AO50&gt;0,V50,IF(AO51&gt;0,V51,IF(AO52&gt;0,V52,IF(AO53&gt;0,V53,IF(AO54&gt;0,V54,IF(AO55&gt;0,V55,IF(AO56&gt;0,V56)))))))))),
IF(S7=V47,IF(AO48&gt;0,V48,IF(AO49&gt;0,V49,IF(AO50&gt;0,V50,IF(AO51&gt;0,V51,IF(AO52&gt;0,V52,IF(AO53&gt;0,V53,IF(AO54&gt;0,V54,IF(AO55&gt;0,V55,IF(AO56&gt;0,V56,IF(AO57&gt;0,V57)))))))))),
IF(S7=V48,IF(AO49&gt;0,V49,IF(AO50&gt;0,V50,IF(AO51&gt;0,V51,IF(AO52&gt;0,V52,IF(AO53&gt;0,V53,IF(AO54&gt;0,V54,IF(AO55&gt;0,V55,IF(AO56&gt;0,V56,IF(AO57&gt;0,V57,IF(AO58&gt;0,V58)))))))))),V49))))))))))))))))))))))))))))))))))))))))))))</f>
        <v>SWEEP HOLE , CIRCULATE HOLE CLEAN.4</v>
      </c>
      <c r="T8" s="9">
        <f t="shared" ref="T8:T20" si="44">IF($Q$5&lt;24,0,IF(IF(S8=V7,AO7,IF(S8=V8,AO8,IF(S8=V9,AO9,IF(S8=V10,AO10,IF(S8=V11,AO11,IF(S8=V12,AO12,IF(S8=V13,AO13,IF(S8=V14,AO14,IF(S8=V15,AO15,IF(S8=V16,AO16,IF(S8=V17,AO17,IF(S8=V18,AO18,IF(S8=V19,AO19,IF(S8=V20,AO20,IF(S8=V21,AO21,IF(S8=V22,AO22,IF(S8=V23,AO23,IF(S8=V24,AO24,IF(S8=V25,AO25,IF(S8=V26,AO26,IF(S8=V27,AO27,IF(S8=V28,AO28,IF(S8=V29,AO29,IF(S8=V30,AO30,IF(S8=V31,AO31,IF(S8=V32,AO32,IF(S8=V33,AO33,IF(S8=V34,AO34,IF(S8=V35,AO35,IF(S8=V36,AO36,IF(S8=V37,AO37,IF(S8=V38,AO38,IF(S8=V39,AO39,IF(S8=V40,AO40,IF(S8=V41,AO41,IF(S8=V42,AO42,IF(S8=V43,AO43,IF(S8=V44,AO44,IF(S8=V45,AO45,IF(S8=V46,AO46,IF(S8=V47,AO47,IF(S8=V48,AO48,IF(S8=V49,AO50,IF(S8=V50,AO50,IF(S8=V51,AO51,0)))))))))))))))))))))))))))))))))))))))))))))+U7&gt;24,24-U7,IF(S8=V7,AO7,IF(S8=V8,AO8,IF(S8=V9,AO9,IF(S8=V10,AO10,IF(S8=V11,AO11,IF(S8=V12,AO12,IF(S8=V13,AO13,IF(S8=V14,AO14,IF(S8=V15,AO15,IF(S8=V16,AO16,IF(S8=V17,AO17,IF(S8=V18,AO18,IF(S8=V19,AO19,IF(S8=V20,AO20,IF(S8=V20,AO20,IF(S8=V21,AO21,IF(S8=V22,AO22,IF(S8=V23,AO23,IF(S8=V24,AO24,IF(S8=V25,AO25,IF(S8=V26,AO26,IF(S8=V27,AO27,IF(S8=V28,AO28,IF(S8=V29,AO29,IF(S8=V30,AO30,IF(S8=V31,AO31,IF(S8=V32,AO32,IF(S8=V33,AO33,IF(S8=V34,AO34,IF(S8=V35,AO35,IF(S8=V36,AO36,IF(S8=V37,AO37,IF(S8=V38,AO38,IF(S8=V39,AO39,IF(S8=V40,AO40,IF(S8=V41,AO41,IF(S8=V42,AO42,IF(S8=V43,AO43,IF(S8=V44,AO44,IF(S8=V45,AO45,IF(S8=V46,AO46,IF(S8=V47,AO47,IF(S8=V48,AO48,IF(S8=V49,AO50,IF(S8=V50,AO50,IF(S8=V51,AO51,0))))))))))))))))))))))))))))))))))))))))))))))))</f>
        <v>5</v>
      </c>
      <c r="U8" s="10">
        <f t="shared" ref="U8:U20" si="45">U7+T8</f>
        <v>9</v>
      </c>
      <c r="V8" s="12" t="s">
        <v>12</v>
      </c>
      <c r="W8" s="14"/>
      <c r="X8" s="14"/>
      <c r="Y8" s="14"/>
      <c r="Z8" s="37">
        <f t="shared" si="20"/>
        <v>8</v>
      </c>
      <c r="AA8" s="56">
        <v>4</v>
      </c>
      <c r="AB8" s="57"/>
      <c r="AC8" s="58">
        <f t="shared" si="21"/>
        <v>20</v>
      </c>
      <c r="AD8" s="59">
        <f t="shared" si="3"/>
        <v>0.83333333333333337</v>
      </c>
      <c r="AE8" s="53">
        <f t="shared" si="22"/>
        <v>0</v>
      </c>
      <c r="AF8" s="54">
        <f t="shared" si="23"/>
        <v>0</v>
      </c>
      <c r="AG8" s="53">
        <f t="shared" si="4"/>
        <v>0</v>
      </c>
      <c r="AH8" s="54">
        <f t="shared" si="24"/>
        <v>0</v>
      </c>
      <c r="AI8" s="53">
        <f t="shared" si="5"/>
        <v>0</v>
      </c>
      <c r="AJ8" s="54">
        <f t="shared" si="25"/>
        <v>0</v>
      </c>
      <c r="AK8" s="53">
        <f t="shared" si="6"/>
        <v>0</v>
      </c>
      <c r="AL8" s="54">
        <f t="shared" si="26"/>
        <v>0</v>
      </c>
      <c r="AM8" s="53">
        <f t="shared" si="7"/>
        <v>0</v>
      </c>
      <c r="AN8" s="54">
        <f t="shared" si="27"/>
        <v>0</v>
      </c>
      <c r="AO8" s="53">
        <f t="shared" si="8"/>
        <v>0</v>
      </c>
      <c r="AP8" s="54">
        <f t="shared" si="28"/>
        <v>0</v>
      </c>
      <c r="AQ8" s="53">
        <f t="shared" si="9"/>
        <v>0</v>
      </c>
      <c r="AR8" s="54">
        <f t="shared" si="29"/>
        <v>0</v>
      </c>
      <c r="AS8" s="53">
        <f t="shared" si="10"/>
        <v>0</v>
      </c>
      <c r="AT8" s="54">
        <f>AT7+AS8</f>
        <v>0</v>
      </c>
      <c r="AU8" s="53">
        <f t="shared" si="11"/>
        <v>0</v>
      </c>
      <c r="AV8" s="54">
        <f>AV7+AU8</f>
        <v>0</v>
      </c>
      <c r="AW8" s="53">
        <f t="shared" si="12"/>
        <v>0</v>
      </c>
      <c r="AX8" s="54">
        <f>AX7+AW8</f>
        <v>0</v>
      </c>
      <c r="AY8" s="53">
        <f t="shared" si="0"/>
        <v>0</v>
      </c>
      <c r="AZ8" s="54">
        <f>AZ7+AY8</f>
        <v>0</v>
      </c>
      <c r="BA8" s="53">
        <f t="shared" si="1"/>
        <v>0</v>
      </c>
      <c r="BB8" s="54">
        <f t="shared" si="30"/>
        <v>0</v>
      </c>
      <c r="BC8" s="53">
        <f t="shared" si="2"/>
        <v>0</v>
      </c>
      <c r="BD8" s="54">
        <f t="shared" si="31"/>
        <v>0</v>
      </c>
      <c r="BE8" s="38"/>
      <c r="BF8" s="38"/>
      <c r="BG8" s="38"/>
      <c r="BK8" s="38"/>
      <c r="BL8" s="38"/>
      <c r="BM8" s="38"/>
      <c r="BN8" s="38"/>
      <c r="BO8" s="38"/>
      <c r="BP8" s="38"/>
      <c r="BQ8" s="38"/>
      <c r="BR8" s="38"/>
      <c r="BS8" s="60">
        <v>4</v>
      </c>
      <c r="BT8" s="61">
        <f t="shared" ref="BT8:BT71" si="46">BT7+BS8</f>
        <v>40</v>
      </c>
      <c r="BU8" s="67">
        <f t="shared" si="13"/>
        <v>4</v>
      </c>
      <c r="BV8" s="68">
        <f t="shared" ref="BV8:BV71" si="47">BV7+BU8</f>
        <v>17</v>
      </c>
      <c r="BW8" s="64">
        <f t="shared" ref="BW8:BW71" si="48">BX7</f>
        <v>700</v>
      </c>
      <c r="BX8" s="65">
        <v>700</v>
      </c>
      <c r="BY8" s="99"/>
      <c r="BZ8" s="66">
        <v>4</v>
      </c>
      <c r="CA8" s="12" t="s">
        <v>100</v>
      </c>
      <c r="CB8" s="38"/>
      <c r="CC8" s="38"/>
      <c r="CD8" s="38"/>
      <c r="CE8" s="38"/>
      <c r="CF8" s="38"/>
      <c r="CG8" s="38"/>
      <c r="CH8" s="38"/>
    </row>
    <row r="9" spans="1:86" ht="15" customHeight="1" x14ac:dyDescent="0.25">
      <c r="A9" s="5" t="str">
        <f t="shared" si="32"/>
        <v>SWEEP HOLE W/ 70 BBLS HI VIS, CIRCULATE HOLE2</v>
      </c>
      <c r="B9" s="6">
        <f t="shared" si="33"/>
        <v>4</v>
      </c>
      <c r="C9" s="7">
        <f t="shared" si="14"/>
        <v>20</v>
      </c>
      <c r="D9" s="8" t="str">
        <f t="shared" si="34"/>
        <v>SWEEP HOLE W/ 70 BBLS HI VIS, CIRCULATE HOLE7</v>
      </c>
      <c r="E9" s="9">
        <f t="shared" si="35"/>
        <v>2</v>
      </c>
      <c r="F9" s="10">
        <f t="shared" si="15"/>
        <v>23</v>
      </c>
      <c r="G9" s="8" t="str">
        <f t="shared" si="36"/>
        <v>N/U RIG BELL NIPPLE WITH FLOW LINE and function</v>
      </c>
      <c r="H9" s="9">
        <f t="shared" si="37"/>
        <v>3</v>
      </c>
      <c r="I9" s="10">
        <f t="shared" si="16"/>
        <v>9</v>
      </c>
      <c r="J9" s="8">
        <f>IF($H$5&lt;24,0,IF(L8=24,0,
IF(J8=V8,IF(AI9&gt;0,V9,IF(AI10&gt;0,V10,IF(AI11&gt;0,V11,IF(AI12&gt;0,V12,IF(AI13&gt;0,V13,IF(AI14&gt;0,V14,IF(AI15&gt;0,V15,IF(AI16&gt;0,V16,IF(AI17&gt;0,V17,IF(AI18&gt;0,V18,IF(AI19&gt;0,V19,IF(AI20&gt;0,V20,0)))))))))))),
IF(J8=V9,IF(AI10&gt;0,V10,IF(AI11&gt;0,V11,IF(AI12&gt;0,V12,IF(AI13&gt;0,V13,IF(AI14&gt;0,V14,IF(AI15&gt;0,V15,IF(AI16&gt;0,V16,IF(AI17&gt;0,V17,IF(AI18&gt;0,V18,IF(AI19&gt;0,V19,IF(AI20&gt;0,V20,IF(AI21&gt;0,V21,0)))))))))))),
IF(J8=V10,IF(AI11&gt;0,V11,IF(AI12&gt;0,V12,IF(AI13&gt;0,V13,IF(AI14&gt;0,V14,IF(AI15&gt;0,V15,IF(AI16&gt;0,V16,IF(AI17&gt;0,V17,IF(AI18&gt;0,V18,IF(AI19&gt;0,V19,IF(AI20&gt;0,V20,IF(AI21&gt;0,V21,IF(AI22&gt;0,V22,0)))))))))))),
IF(J8=V11,IF(AI12&gt;0,V12,IF(AI13&gt;0,V13,IF(AI14&gt;0,V14,IF(AI15&gt;0,V15,IF(AI16&gt;0,V16,IF(AI17&gt;0,V17,IF(AI18&gt;0,V18,IF(AI19&gt;0,V19,IF(AI20&gt;0,V20,IF(AI21&gt;0,V21,IF(AI22&gt;0,V22,IF(AI23&gt;0,V23,0)))))))))))),
IF(J8=V12,IF(AI13&gt;0,V13,IF(AI14&gt;0,V14,IF(AI15&gt;0,V15,IF(AI16&gt;0,V16,IF(AI17&gt;0,V17,IF(AI18&gt;0,V18,IF(AI19&gt;0,V19,IF(AI20&gt;0,V20,IF(AI21&gt;0,V21,IF(AI22&gt;0,V22,IF(AI23&gt;0,V23,IF(AI24&gt;0,V24,0)))))))))))),
IF(J8=V13,IF(AI14&gt;0,V14,IF(AI15&gt;0,V15,IF(AI16&gt;0,V16,IF(AI17&gt;0,V17,IF(AI18&gt;0,V18,IF(AI19&gt;0,V19,IF(AI20&gt;0,V20,IF(AI21&gt;0,V21,IF(AI22&gt;0,V22,IF(AI23&gt;0,V23,IF(AI24&gt;0,V24,IF(AI25&gt;0,V25,0)))))))))))),
IF(J8=V14,IF(AI15&gt;0,V15,IF(AI16&gt;0,V16,IF(AI17&gt;0,V17,IF(AI18&gt;0,V18,IF(AI19&gt;0,V19,IF(AI20&gt;0,V20,IF(AI21&gt;0,V21,IF(AI22&gt;0,V22,IF(AI23&gt;0,V23,IF(AI24&gt;0,V24,IF(AI25&gt;0,V25,IF(AI26&gt;0,V26,0)))))))))))),
IF(J8=V15,IF(AI16&gt;0,V16,IF(AI17&gt;0,V17,IF(AI18&gt;0,V18,IF(AI19&gt;0,V19,IF(AI20&gt;0,V20,IF(AI21&gt;0,V21,IF(AI22&gt;0,V22,IF(AI23&gt;0,V23,IF(AI24&gt;0,V24,IF(AI25&gt;0,V25,IF(AI26&gt;0,V26,IF(AI26&gt;0,V26,0)))))))))))),
IF(J8=V16,IF(AI17&gt;0,V17,IF(AI18&gt;0,V18,IF(AI19&gt;0,V19,IF(AI20&gt;0,V20,IF(AI21&gt;0,V21,IF(AI22&gt;0,V22,IF(AI23&gt;0,V23,IF(AI24&gt;0,V24,IF(AI25&gt;0,V25,IF(AI26&gt;0,V26,IF(AI27&gt;0,V27,IF(AI28&gt;0,V28,0)))))))))))),
IF(J8=V17,IF(AI18&gt;0,V18,IF(AI19&gt;0,V19,IF(AI20&gt;0,V20,IF(AI21&gt;0,V21,IF(AI22&gt;0,V22,IF(AI23&gt;0,V23,IF(AI24&gt;0,V24,IF(AI25&gt;0,V25,IF(AI26&gt;0,V26,IF(AI27&gt;0,V27,IF(AI28&gt;0,V28,IF(AI29&gt;0,V29,0)))))))))))),
IF(J8=V18,IF(AI19&gt;0,V19,IF(AI20&gt;0,V20,IF(AI21&gt;0,V21,IF(AI12&gt;0,V22,IF(AI23&gt;0,V23,IF(AI24&gt;0,V24,IF(AI25&gt;0,V25,IF(AI26&gt;0,V26,IF(AI27&gt;0,V27,IF(AI28&gt;0,V28,IF(AI29&gt;0,V29,IF(AI30&gt;0,V30,0)))))))))))),
IF(J8=V19,IF(AI20&gt;0,V20,IF(AI21&gt;0,V21,IF(AI22&gt;0,V22,IF(AI23&gt;0,V23,IF(AI24&gt;0,V24,IF(AI25&gt;0,V25,IF(AI26&gt;0,V26,IF(AI27&gt;0,V27,IF(AI28&gt;0,V28,IF(AI29&gt;0,V29,IF(AI30&gt;0,V30,IF(AI31&gt;0,V31,0)))))))))))),
IF(J8=V20,IF(AI21&gt;0,V21,IF(AI22&gt;0,V22,IF(AI23&gt;0,V23,IF(AI24&gt;0,V24,IF(AI25&gt;0,V25,IF(AI26&gt;0,V26,IF(AI27&gt;0,V27,IF(AI28&gt;0,V28,IF(AI29&gt;0,V27IF(AI30&gt;0,V30,IF(AI31&gt;0,V31,IF(AI32&gt;0,V32,0)))))))))))),
IF(J8=V21,IF(AI22&gt;0,V22,IF(AI23&gt;0,V23,IF(AI24&gt;0,V24,IF(AI25&gt;0,V25,IF(AI26&gt;0,V26,IF(AI27&gt;0,V27,IF(AI28&gt;0,V28,IF(AI29&gt;0,V29,IF(AI30&gt;0,V30,IF(AI31&gt;0,V31,IF(AI32&gt;0,V32,IF(AI33&gt;0,V33,0)))))))))))),
IF(J8=V22,IF(AI23&gt;0,V23,IF(AI24&gt;0,V24,IF(AI25&gt;0,V25,IF(AI26&gt;0,V26,IF(AI27&gt;0,V27,IF(AI28&gt;0,V28,IF(AI29&gt;0,V29,IF(AI30&gt;0,V30,IF(AI31&gt;0,V31,IF(AI32&gt;0,V32,IF(AI33&gt;0,V33,IF(AI34&gt;0,V34,0)))))))))))),
IF(J8=V23,IF(AI24&gt;0,V24,IF(AI25&gt;0,V25,IF(AI26&gt;0,V26,IF(AI27&gt;0,V27,IF(AI28&gt;0,V28,IF(AI29&gt;0,V29,IF(AI30&gt;0,V30,IF(AI31&gt;0,V31,IF(AI32&gt;0,V32,IF(AI33&gt;0,V33,IF(AI34&gt;0,V34,IF(AI35&gt;0,V35,0)))))))))))),
IF(J8=V24,IF(AI25&gt;0,V25,IF(AI26&gt;0,V26,IF(AI27&gt;0,V27,IF(AI28&gt;0,V28,IF(AI29&gt;0,V29,IF(AI30&gt;0,V30,IF(AI31&gt;0,V31,IF(AI32&gt;0,V32,IF(AI33&gt;0,V33,IF(AI34&gt;0,V34,IF(AI35&gt;0,V35,IF(AI36&gt;0,V36,0)))))))))))),
IF(J8=V25,IF(AI26&gt;0,V26,IF(AI27&gt;0,V27,IF(AI28&gt;0,V28,IF(AI29&gt;0,V29,IF(AI30&gt;0,V30,IF(AI31&gt;0,V31,IF(AI32&gt;0,V32,IF(AI33&gt;0,V33,IF(AI34&gt;0,V34,IF(AI35&gt;0,V35,IF(AI36&gt;0,V36,IF(AI37&gt;0,V37,0)))))))))))),
IF(J8=V26,IF(AI27&gt;0,V27,IF(AI28&gt;0,V28,IF(AI29&gt;0,V29,IF(AI30&gt;0,V30,IF(AI31&gt;0,V31,IF(AI32&gt;0,V32,IF(AI33&gt;0,V33,IF(AI34&gt;0,V34,IF(AI35&gt;0,V35,F(AI36&gt;0,V36,IF(AI37&gt;0,V37,IF(AI38&gt;0,V38,0)))))))))))),
IF(J8=V27,IF(AI28&gt;0,V28,IF(AI29&gt;0,V29,IF(AI30&gt;0,V30,IF(AI31&gt;0,V31,IF(AI32&gt;0,V32,IF(AI33&gt;0,V33,IF(AI34&gt;0,V34,IF(AI35&gt;0,V35,IF(AI36&gt;0,V36,IF(AI37&gt;0,V37,IF(AI38&gt;0,V38,IF(AI39&gt;0,V39,0)))))))))))),
IF(J8=V28,IF(AI29&gt;0,V29,IF(AI30&gt;0,V30,IF(AI31&gt;0,V31,IF(AI32&gt;0,V32,IF(AI33&gt;0,V33,IF(AI34&gt;0,V34,IF(AI35&gt;0,V35,IF(AI36&gt;0,V36,IF(AI37&gt;0,V37,IF(AI38&gt;0,V38,IF(AI39&gt;0,V39,IF(AI40&gt;0,V40,0)))))))))))),
IF(J8=V29,IF(AI30&gt;0,V30,IF(AI31&gt;0,V31,IF(AI32&gt;0,V32,IF(AI33&gt;0,V33,IF(AI34&gt;0,V34,IF(AI35&gt;0,V35,IF(AI36&gt;0,V36,IF(AI37&gt;0,V37,IF(AI38&gt;0,V38,IF(AI39&gt;0,V39,IF(AI40&gt;0,V40,IF(AI41&gt;0,V41,0)))))))))))),
IF(J8=V30,IF(AI31&gt;0,V31,IF(AI32&gt;0,V32,IF(AI33&gt;0,V33,IF(AI34&gt;0,V34,IF(AI35&gt;0,V35,IF(AI36&gt;0,V36,IF(AI37&gt;0,V37,IF(AI38&gt;0,V38,IF(AI39&gt;0,V39,IF(AI40&gt;0,V40,IF(AI41&gt;0,V41,IF(AI42&gt;0,V42,0)))))))))))),
IF(J8=V31,IF(AI32&gt;0,V32,IF(AI33&gt;0,V33,IF(AI34&gt;0,V34,IF(AI35&gt;0,V35,IF(AI36&gt;0,V36,IF(AI37&gt;0,V37,IF(AI38&gt;0,V38,IF(AI39&gt;0,V39,IF(AI40&gt;0,V40,IF(AI41&gt;0,V41,IF(AI42&gt;0,V42,IF(AI43&gt;0,V43,0)))))))))))),
IF(J8=V32,IF(AI33&gt;0,V33,IF(AI34&gt;0,V34,IF(AI35&gt;0,V35,IF(AI36&gt;0,V36,IF(AI37&gt;0,V37,IF(AI38&gt;0,V38,IF(AI39&gt;0,V39,IF(AI40&gt;0,V40,IF(AI41&gt;0,V41,IF(AI42&gt;0,V42,IF(AI43&gt;0,V43,IF(AI44&gt;0,V44,0)))))))))))),
IF(J8=V33,IF(AI34&gt;0,V34,IF(AI35&gt;0,V35,IF(AI36&gt;0,V36,IF(AI37&gt;0,V37,IF(AI38&gt;0,V38,IF(AI39&gt;0,V39,IF(AI40&gt;0,V40,IF(AI41&gt;0,V41,IF(AI42&gt;0,V42,IF(AI43&gt;0,V43,IF(AI44&gt;0,V44,IF(AI45&gt;0,V45,0)))))))))))),
IF(J8=V34,IF(AI35&gt;0,V35,IF(AI36&gt;0,V36,IF(AI37&gt;0,V37,IF(AI38&gt;0,V38,IF(AI39&gt;0,V39,IF(AI40&gt;0,V40,IF(AI41&gt;0,V41,IF(AI42&gt;0,V42,IF(AI43&gt;0,V43,IF(AI44&gt;0,V44,IF(AI45&gt;0,V45,IF(AI46&gt;0,V46,0)))))))))))),
IF(J8=V35,IF(AI36&gt;0,V36,IF(AI37&gt;0,V37,IF(AI38&gt;0,V38,IF(AI39&gt;0,V39,IF(AI40&gt;0,V40,IF(AI41&gt;0,V41,IF(AI42&gt;0,V42,IF(AI43&gt;0,V43,IF(AI44&gt;0,V44,IF(AI45&gt;0,V45,IF(AI46&gt;0,V46,IF(AI47&gt;0,V47,0)))))))))))),
IF(J8=V36,IF(AI37&gt;0,V37,IF(AI38&gt;0,V38,IF(AI39&gt;0,V39,IF(AI40&gt;0,V40,IF(AI41&gt;0,V41,IF(AI42&gt;0,V42,IF(AI43&gt;0,V43,IF(AI44&gt;0,V44,IF(AI45&gt;0,V45,IF(AI46&gt;0,V46,IF(AI47&gt;0,V47,IF(AI48&gt;0,V48,0)))))))))))),
IF(J8=V37,IF(AI38&gt;0,V38,IF(AI39&gt;0,V39,IF(AI40&gt;0,V40,IF(AI41&gt;0,V41,IF(AI42&gt;0,V42,IF(AI43&gt;0,V43,IF(AI44&gt;0,V44,IF(AI45&gt;0,V45,IF(AI46&gt;0,V46,IF(AI47&gt;0,V47,IF(AI48&gt;0,V48,IF(AI49&gt;0,V49,0)))))))))))),
IF(J8=V38,IF(AI39&gt;0,V39,IF(AI40&gt;0,V40,IF(AI41&gt;0,V41,IF(AI42&gt;0,V42,IF(AI43&gt;0,V43,IF(AI44&gt;0,V44,IF(AI45&gt;0,V45,IF(AI46&gt;0,V46,IF(AI47&gt;0,V47,IF(AI48&gt;0,V48,IF(AI49&gt;0,V49,IF(AI50&gt;0,V50,0)))))))))))),
IF(J8=V39,IF(AI40&gt;0,V40,IF(AI41&gt;0,V41,IF(AI42&gt;0,V42,IF(AI43&gt;0,V43,IF(AI44&gt;0,V44,IF(AI45&gt;0,V45,IF(AI46&gt;0,V46,IF(AI47&gt;0,V47,IF(AI48&gt;0,V48,IF(AI49&gt;0,V49,IF(AI50&gt;0,V50,IF(AI51&gt;0,V51,0)))))))))))),
IF(J8=V41,IF(AI42&gt;0,V42,IF(AI43&gt;0,V43,IF(AI44&gt;0,V44,IF(AI45&gt;0,V45,IF(AI46&gt;0,V46,IF(AI47&gt;0,V47,IF(AI48&gt;0,V48,IF(AI49&gt;0,V49,IF(AI50&gt;0,V50,IF(AI51&gt;0,V51,IF(AI52&gt;0,V52,IF(AI53&gt;0,V53,0)))))))))))),
IF(J8=V42,IF(AI43&gt;0,V43,IF(AI44&gt;0,V44,IF(AI45&gt;0,V45,IF(AI46&gt;0,V46,IF(AI47&gt;0,V47,IF(AI48&gt;0,V48,IF(AI49&gt;0,V49,IF(AI50&gt;0,V50,IF(AI51&gt;0,V51,IF(AI52&gt;0,V52,IF(AI53&gt;0,V53,IF(AI54&gt;0,V54,0)))))))))))),
IF(J8=V43,IF(AI44&gt;0,V44,IF(AI45&gt;0,V45,IF(AI46&gt;0,V46,IF(AI47&gt;0,V47,IF(AI48&gt;0,V48,IF(AI49&gt;0,V49,IF(AI50&gt;0,V50,IF(AI51&gt;0,V51,IF(AI52&gt;0,V52,IF(AI53&gt;0,V53,IF(AI54&gt;0,V54,IF(AI55&gt;0,V55,0)))))))))))),V44)))))))))))))))))))))))))))))))))))))</f>
        <v>0</v>
      </c>
      <c r="K9" s="9">
        <f t="shared" si="38"/>
        <v>0</v>
      </c>
      <c r="L9" s="10">
        <f t="shared" si="17"/>
        <v>24</v>
      </c>
      <c r="M9" s="8">
        <f t="shared" si="39"/>
        <v>0</v>
      </c>
      <c r="N9" s="9">
        <f t="shared" si="40"/>
        <v>0</v>
      </c>
      <c r="O9" s="10">
        <f t="shared" si="18"/>
        <v>24</v>
      </c>
      <c r="P9" s="8">
        <f t="shared" si="41"/>
        <v>0</v>
      </c>
      <c r="Q9" s="9">
        <f t="shared" si="42"/>
        <v>0</v>
      </c>
      <c r="R9" s="10">
        <f t="shared" si="19"/>
        <v>24</v>
      </c>
      <c r="S9" s="8" t="str">
        <f t="shared" si="43"/>
        <v>SWEEP HOLE , CIRCULATE HOLE CLEAN.5</v>
      </c>
      <c r="T9" s="9">
        <f t="shared" si="44"/>
        <v>2</v>
      </c>
      <c r="U9" s="10">
        <f t="shared" si="45"/>
        <v>11</v>
      </c>
      <c r="V9" s="12" t="s">
        <v>15</v>
      </c>
      <c r="W9" s="14"/>
      <c r="X9" s="14"/>
      <c r="Y9" s="14"/>
      <c r="Z9" s="37">
        <f t="shared" si="20"/>
        <v>9</v>
      </c>
      <c r="AA9" s="56">
        <v>2</v>
      </c>
      <c r="AB9" s="57"/>
      <c r="AC9" s="58">
        <f t="shared" si="21"/>
        <v>22</v>
      </c>
      <c r="AD9" s="59">
        <f t="shared" si="3"/>
        <v>0.91666666666666663</v>
      </c>
      <c r="AE9" s="53">
        <f t="shared" si="22"/>
        <v>0</v>
      </c>
      <c r="AF9" s="54">
        <f t="shared" si="23"/>
        <v>0</v>
      </c>
      <c r="AG9" s="53">
        <f t="shared" si="4"/>
        <v>0</v>
      </c>
      <c r="AH9" s="54">
        <f t="shared" si="24"/>
        <v>0</v>
      </c>
      <c r="AI9" s="53">
        <f t="shared" si="5"/>
        <v>0</v>
      </c>
      <c r="AJ9" s="54">
        <f t="shared" si="25"/>
        <v>0</v>
      </c>
      <c r="AK9" s="53">
        <f t="shared" si="6"/>
        <v>0</v>
      </c>
      <c r="AL9" s="54">
        <f t="shared" si="26"/>
        <v>0</v>
      </c>
      <c r="AM9" s="53">
        <f t="shared" si="7"/>
        <v>0</v>
      </c>
      <c r="AN9" s="54">
        <f t="shared" si="27"/>
        <v>0</v>
      </c>
      <c r="AO9" s="53">
        <f t="shared" si="8"/>
        <v>0</v>
      </c>
      <c r="AP9" s="54">
        <f t="shared" si="28"/>
        <v>0</v>
      </c>
      <c r="AQ9" s="53">
        <f t="shared" si="9"/>
        <v>0</v>
      </c>
      <c r="AR9" s="54">
        <f t="shared" si="29"/>
        <v>0</v>
      </c>
      <c r="AS9" s="53">
        <f t="shared" si="10"/>
        <v>0</v>
      </c>
      <c r="AT9" s="54">
        <f>AT8+AS9</f>
        <v>0</v>
      </c>
      <c r="AU9" s="53">
        <f t="shared" si="11"/>
        <v>0</v>
      </c>
      <c r="AV9" s="54">
        <f>AV8+AU9</f>
        <v>0</v>
      </c>
      <c r="AW9" s="53">
        <f t="shared" si="12"/>
        <v>0</v>
      </c>
      <c r="AX9" s="54">
        <f>AX8+AW9</f>
        <v>0</v>
      </c>
      <c r="AY9" s="53">
        <f t="shared" si="0"/>
        <v>0</v>
      </c>
      <c r="AZ9" s="54">
        <f>AZ8+AY9</f>
        <v>0</v>
      </c>
      <c r="BA9" s="53">
        <f t="shared" si="1"/>
        <v>0</v>
      </c>
      <c r="BB9" s="54">
        <f t="shared" si="30"/>
        <v>0</v>
      </c>
      <c r="BC9" s="53">
        <f t="shared" si="2"/>
        <v>0</v>
      </c>
      <c r="BD9" s="54">
        <f t="shared" si="31"/>
        <v>0</v>
      </c>
      <c r="BE9" s="38"/>
      <c r="BF9" s="38"/>
      <c r="BG9" s="38"/>
      <c r="BK9" s="38"/>
      <c r="BL9" s="38"/>
      <c r="BM9" s="38"/>
      <c r="BN9" s="38"/>
      <c r="BO9" s="38"/>
      <c r="BP9" s="38"/>
      <c r="BQ9" s="38"/>
      <c r="BR9" s="38"/>
      <c r="BS9" s="60">
        <v>2</v>
      </c>
      <c r="BT9" s="61">
        <f t="shared" si="46"/>
        <v>42</v>
      </c>
      <c r="BU9" s="67">
        <f t="shared" si="13"/>
        <v>2</v>
      </c>
      <c r="BV9" s="68">
        <f t="shared" si="47"/>
        <v>19</v>
      </c>
      <c r="BW9" s="64">
        <f t="shared" si="48"/>
        <v>700</v>
      </c>
      <c r="BX9" s="65">
        <v>700</v>
      </c>
      <c r="BY9" s="99"/>
      <c r="BZ9" s="66">
        <v>5</v>
      </c>
      <c r="CA9" s="12" t="s">
        <v>101</v>
      </c>
      <c r="CB9" s="38"/>
      <c r="CC9" s="38"/>
      <c r="CD9" s="38"/>
      <c r="CE9" s="38"/>
      <c r="CF9" s="38"/>
      <c r="CG9" s="38"/>
      <c r="CH9" s="38"/>
    </row>
    <row r="10" spans="1:86" ht="15" customHeight="1" x14ac:dyDescent="0.25">
      <c r="A10" s="5" t="str">
        <f t="shared" si="32"/>
        <v>SWEEP HOLE W/ 70 BBLS HI VIS, CIRCULATE HOLE3</v>
      </c>
      <c r="B10" s="6">
        <f t="shared" si="33"/>
        <v>2</v>
      </c>
      <c r="C10" s="7">
        <f t="shared" si="14"/>
        <v>22</v>
      </c>
      <c r="D10" s="8" t="str">
        <f t="shared" si="34"/>
        <v>SWEEP HOLE W/ 70 BBLS HI VIS, CIRCULATE HOLE8</v>
      </c>
      <c r="E10" s="9">
        <f t="shared" si="35"/>
        <v>1</v>
      </c>
      <c r="F10" s="10">
        <f t="shared" si="15"/>
        <v>24</v>
      </c>
      <c r="G10" s="8" t="str">
        <f t="shared" si="36"/>
        <v>P/U, 16" BIT, M/U 16" PACKED BHA, RIH</v>
      </c>
      <c r="H10" s="9">
        <f t="shared" si="37"/>
        <v>15</v>
      </c>
      <c r="I10" s="10">
        <f t="shared" si="16"/>
        <v>24</v>
      </c>
      <c r="J10" s="8">
        <f>IF($H$5&lt;24,0,IF(L9=24,0,
IF(J9=V9,IF(AI10&gt;0,V10,IF(AI11&gt;0,V11,IF(AI12&gt;0,V12,IF(AI13&gt;0,V13,IF(AI14&gt;0,V14,IF(AI15&gt;0,V15,IF(AI16&gt;0,V16,IF(AI17&gt;0,V17,IF(AI18&gt;0,V18,IF(AI19&gt;0,V19,IF(AI20&gt;0,V20,IF(AI21&gt;0,V21,0)))))))))))),
IF(J9=V10,IF(AI11&gt;0,V11,IF(AI12&gt;0,V12,IF(AI13&gt;0,V13,IF(AI14&gt;0,V14,IF(AI15&gt;0,V15,IF(AI16&gt;0,V16,IF(AI17&gt;0,V17,IF(AI18&gt;0,V18,IF(AI19&gt;0,V19,IF(AI20&gt;0,V20,IF(AI21&gt;0,V21,IF(AI22&gt;0,V22,0)))))))))))),
IF(J9=V11,IF(AI12&gt;0,V12,IF(AI13&gt;0,V13,IF(AI14&gt;0,V14,IF(AI15&gt;0,V15,IF(AI16&gt;0,V16,IF(AI17&gt;0,V17,IF(AI18&gt;0,V18,IF(AI19&gt;0,V19,IF(AI20&gt;0,V20,IF(AI21&gt;0,V21,IF(AI22&gt;0,V22,IF(AI23&gt;0,V23,0)))))))))))),
IF(J9=V12,IF(AI13&gt;0,V13,IF(AI14&gt;0,V14,IF(AI15&gt;0,V15,IF(AI16&gt;0,V16,IF(AI17&gt;0,V17,IF(AI18&gt;0,V18,IF(AI19&gt;0,V19,IF(AI20&gt;0,V20,IF(AI21&gt;0,V21,IF(AI22&gt;0,V22,IF(AI23&gt;0,V23,IF(AI24&gt;0,V24,0)))))))))))),
IF(J9=V13,IF(AI14&gt;0,V14,IF(AI15&gt;0,V15,IF(AI16&gt;0,V16,IF(AI17&gt;0,V17,IF(AI18&gt;0,V18,IF(AI19&gt;0,V19,IF(AI20&gt;0,V20,IF(AI21&gt;0,V21,IF(AI22&gt;0,V22,IF(AI23&gt;0,V23,IF(AI24&gt;0,V24,IF(AI25&gt;0,V25,0)))))))))))),
IF(J9=V14,IF(AI15&gt;0,V15,IF(AI16&gt;0,V16,IF(AI17&gt;0,V17,IF(AI18&gt;0,V18,IF(AI19&gt;0,V19,IF(AI20&gt;0,V20,IF(AI21&gt;0,V21,IF(AI22&gt;0,V22,IF(AI23&gt;0,V23,IF(AI24&gt;0,V24,IF(AI25&gt;0,V25,IF(AI26&gt;0,V26,0)))))))))))),
IF(J9=V15,IF(AI16&gt;0,V16,IF(AI17&gt;0,V17,IF(AI18&gt;0,V18,IF(AI19&gt;0,V19,IF(AI20&gt;0,V20,IF(AI21&gt;0,V21,IF(AI22&gt;0,V22,IF(AI23&gt;0,V23,IF(AI24&gt;0,V24,IF(AI25&gt;0,V25,IF(AI26&gt;0,V26,IF(AI27&gt;0,V27,0)))))))))))),
IF(J9=V16,IF(AI17&gt;0,V17,IF(AI18&gt;0,V18,IF(AI19&gt;0,V19,IF(AI20&gt;0,V20,IF(AI21&gt;0,V21,IF(AI22&gt;0,V22,IF(AI23&gt;0,V23,IF(AI24&gt;0,V24,IF(AI25&gt;0,V25,IF(AI26&gt;0,V26,IF(AI27&gt;0,V27,IF(AI27&gt;0,V27,0)))))))))))),
IF(J9=V17,IF(AI18&gt;0,V18,IF(AI19&gt;0,V19,IF(AI20&gt;0,V20,IF(AI21&gt;0,V21,IF(AI22&gt;0,V22,IF(AI23&gt;0,V23,IF(AI24&gt;0,V24,IF(AI25&gt;0,V25,IF(AI26&gt;0,V26,IF(AI27&gt;0,V27,IF(AI28&gt;0,V28,IF(AI29&gt;0,V29,0)))))))))))),
IF(J9=V18,IF(AI19&gt;0,V19,IF(AI20&gt;0,V20,IF(AI21&gt;0,V21,IF(AI22&gt;0,V22,IF(AI23&gt;0,V23,IF(AI24&gt;0,V24,IF(AI25&gt;0,V25,IF(AI26&gt;0,V26,IF(AI27&gt;0,V27,IF(AI28&gt;0,V28,IF(AI29&gt;0,V29,IF(AI30&gt;0,V30,0)))))))))))),
IF(J9=V19,IF(AI20&gt;0,V20,IF(AI21&gt;0,V21,IF(AI22&gt;0,V22,IF(AI13&gt;0,V23,IF(AI24&gt;0,V24,IF(AI25&gt;0,V25,IF(AI26&gt;0,V26,IF(AI27&gt;0,V27,IF(AI28&gt;0,V28,IF(AI29&gt;0,V29,IF(AI30&gt;0,V30,IF(AI31&gt;0,V31,0)))))))))))),
IF(J9=V20,IF(AI21&gt;0,V21,IF(AI22&gt;0,V22,IF(AI23&gt;0,V23,IF(AI24&gt;0,V24,IF(AI25&gt;0,V25,IF(AI26&gt;0,V26,IF(AI27&gt;0,V27,IF(AI28&gt;0,V28,IF(AI29&gt;0,V29,IF(AI30&gt;0,V30,IF(AI31&gt;0,V31,IF(AI32&gt;0,V32,0)))))))))))),
IF(J9=V21,IF(AI22&gt;0,V22,IF(AI23&gt;0,V23,IF(AI24&gt;0,V24,IF(AI25&gt;0,V25,IF(AI26&gt;0,V26,IF(AI27&gt;0,V27,IF(AI28&gt;0,V28,IF(AI29&gt;0,V29,IF(AI30&gt;0,V27IF(AI31&gt;0,V31,IF(AI32&gt;0,V32,IF(AI33&gt;0,V33,0)))))))))))),
IF(J9=V22,IF(AI23&gt;0,V23,IF(AI24&gt;0,V24,IF(AI25&gt;0,V25,IF(AI26&gt;0,V26,IF(AI27&gt;0,V27,IF(AI28&gt;0,V28,IF(AI29&gt;0,V29,IF(AI30&gt;0,V30,IF(AI31&gt;0,V31,IF(AI32&gt;0,V32,IF(AI33&gt;0,V33,IF(AI34&gt;0,V34,0)))))))))))),
IF(J9=V23,IF(AI24&gt;0,V24,IF(AI25&gt;0,V25,IF(AI26&gt;0,V26,IF(AI27&gt;0,V27,IF(AI28&gt;0,V28,IF(AI29&gt;0,V29,IF(AI30&gt;0,V30,IF(AI31&gt;0,V31,IF(AI32&gt;0,V32,IF(AI33&gt;0,V33,IF(AI34&gt;0,V34,IF(AI35&gt;0,V35,0)))))))))))),
IF(J9=V24,IF(AI25&gt;0,V25,IF(AI26&gt;0,V26,IF(AI27&gt;0,V27,IF(AI28&gt;0,V28,IF(AI29&gt;0,V29,IF(AI30&gt;0,V30,IF(AI31&gt;0,V31,IF(AI32&gt;0,V32,IF(AI33&gt;0,V33,IF(AI34&gt;0,V34,IF(AI35&gt;0,V35,IF(AI36&gt;0,V36,0)))))))))))),
IF(J9=V25,IF(AI26&gt;0,V26,IF(AI27&gt;0,V27,IF(AI28&gt;0,V28,IF(AI29&gt;0,V29,IF(AI30&gt;0,V30,IF(AI31&gt;0,V31,IF(AI32&gt;0,V32,IF(AI33&gt;0,V33,IF(AI34&gt;0,V34,IF(AI35&gt;0,V35,IF(AI36&gt;0,V36,IF(AI37&gt;0,V37,0)))))))))))),
IF(J9=V26,IF(AI27&gt;0,V27,IF(AI28&gt;0,V28,IF(AI29&gt;0,V29,IF(AI30&gt;0,V30,IF(AI31&gt;0,V31,IF(AI32&gt;0,V32,IF(AI33&gt;0,V33,IF(AI34&gt;0,V34,IF(AI35&gt;0,V35,IF(AI36&gt;0,V36,IF(AI37&gt;0,V37,IF(AI38&gt;0,V38,0)))))))))))),
IF(J9=V27,IF(AI28&gt;0,V28,IF(AI29&gt;0,V29,IF(AI30&gt;0,V30,IF(AI31&gt;0,V31,IF(AI32&gt;0,V32,IF(AI33&gt;0,V33,IF(AI34&gt;0,V34,IF(AI35&gt;0,V35,IF(AI36&gt;0,V36,F(AI37&gt;0,V37,IF(AI38&gt;0,V38,IF(AI39&gt;0,V39,0)))))))))))),
IF(J9=V28,IF(AI29&gt;0,V29,IF(AI30&gt;0,V30,IF(AI31&gt;0,V31,IF(AI32&gt;0,V32,IF(AI33&gt;0,V33,IF(AI34&gt;0,V34,IF(AI35&gt;0,V35,IF(AI36&gt;0,V36,IF(AI37&gt;0,V37,IF(AI38&gt;0,V38,IF(AI39&gt;0,V39,IF(AI40&gt;0,V40,0)))))))))))),
IF(J9=V29,IF(AI30&gt;0,V30,IF(AI31&gt;0,V31,IF(AI32&gt;0,V32,IF(AI33&gt;0,V33,IF(AI34&gt;0,V34,IF(AI35&gt;0,V35,IF(AI36&gt;0,V36,IF(AI37&gt;0,V37,IF(AI38&gt;0,V38,IF(AI39&gt;0,V39,IF(AI40&gt;0,V40,IF(AI41&gt;0,V41,0)))))))))))),
IF(J9=V30,IF(AI31&gt;0,V31,IF(AI32&gt;0,V32,IF(AI33&gt;0,V33,IF(AI34&gt;0,V34,IF(AI35&gt;0,V35,IF(AI36&gt;0,V36,IF(AI37&gt;0,V37,IF(AI38&gt;0,V38,IF(AI39&gt;0,V39,IF(AI40&gt;0,V40,IF(AI41&gt;0,V41,IF(AI42&gt;0,V42,0)))))))))))),
IF(J9=V31,IF(AI32&gt;0,V32,IF(AI33&gt;0,V33,IF(AI34&gt;0,V34,IF(AI35&gt;0,V35,IF(AI36&gt;0,V36,IF(AI37&gt;0,V37,IF(AI38&gt;0,V38,IF(AI39&gt;0,V39,IF(AI40&gt;0,V40,IF(AI41&gt;0,V41,IF(AI42&gt;0,V42,IF(AI43&gt;0,V43,0)))))))))))),
IF(J9=V32,IF(AI33&gt;0,V33,IF(AI34&gt;0,V34,IF(AI35&gt;0,V35,IF(AI36&gt;0,V36,IF(AI37&gt;0,V37,IF(AI38&gt;0,V38,IF(AI39&gt;0,V39,IF(AI40&gt;0,V40,IF(AI41&gt;0,V41,IF(AI42&gt;0,V42,IF(AI43&gt;0,V43,IF(AI44&gt;0,V44,0)))))))))))),
IF(J9=V33,IF(AI34&gt;0,V34,IF(AI35&gt;0,V35,IF(AI36&gt;0,V36,IF(AI37&gt;0,V37,IF(AI38&gt;0,V38,IF(AI39&gt;0,V39,IF(AI40&gt;0,V40,IF(AI41&gt;0,V41,IF(AI42&gt;0,V42,IF(AI43&gt;0,V43,IF(AI44&gt;0,V44,IF(AI45&gt;0,V45,0)))))))))))),
IF(J9=V34,IF(AI35&gt;0,V35,IF(AI36&gt;0,V36,IF(AI37&gt;0,V37,IF(AI38&gt;0,V38,IF(AI39&gt;0,V39,IF(AI40&gt;0,V40,IF(AI41&gt;0,V41,IF(AI42&gt;0,V42,IF(AI43&gt;0,V43,IF(AI44&gt;0,V44,IF(AI45&gt;0,V45,IF(AI46&gt;0,V46,0)))))))))))),
IF(J9=V35,IF(AI36&gt;0,V36,IF(AI37&gt;0,V37,IF(AI38&gt;0,V38,IF(AI39&gt;0,V39,IF(AI40&gt;0,V40,IF(AI41&gt;0,V41,IF(AI42&gt;0,V42,IF(AI43&gt;0,V43,IF(AI44&gt;0,V44,IF(AI45&gt;0,V45,IF(AI46&gt;0,V46,IF(AI47&gt;0,V47,0)))))))))))),
IF(J9=V36,IF(AI37&gt;0,V37,IF(AI38&gt;0,V38,IF(AI39&gt;0,V39,IF(AI40&gt;0,V40,IF(AI41&gt;0,V41,IF(AI42&gt;0,V42,IF(AI43&gt;0,V43,IF(AI44&gt;0,V44,IF(AI45&gt;0,V45,IF(AI46&gt;0,V46,IF(AI47&gt;0,V47,IF(AI48&gt;0,V48,0)))))))))))),
IF(J9=V37,IF(AI38&gt;0,V38,IF(AI39&gt;0,V39,IF(AI40&gt;0,V40,IF(AI41&gt;0,V41,IF(AI42&gt;0,V42,IF(AI43&gt;0,V43,IF(AI44&gt;0,V44,IF(AI45&gt;0,V45,IF(AI46&gt;0,V46,IF(AI47&gt;0,V47,IF(AI48&gt;0,V48,IF(AI49&gt;0,V49,0)))))))))))),
IF(J9=V38,IF(AI39&gt;0,V39,IF(AI40&gt;0,V40,IF(AI41&gt;0,V41,IF(AI42&gt;0,V42,IF(AI43&gt;0,V43,IF(AI44&gt;0,V44,IF(AI45&gt;0,V45,IF(AI46&gt;0,V46,IF(AI47&gt;0,V47,IF(AI48&gt;0,V48,IF(AI49&gt;0,V49,IF(AI50&gt;0,V50,0)))))))))))),
IF(J9=V39,IF(AI40&gt;0,V40,IF(AI41&gt;0,V41,IF(AI42&gt;0,V42,IF(AI43&gt;0,V43,IF(AI44&gt;0,V44,IF(AI45&gt;0,V45,IF(AI46&gt;0,V46,IF(AI47&gt;0,V47,IF(AI48&gt;0,V48,IF(AI49&gt;0,V49,IF(AI50&gt;0,V50,IF(AI51&gt;0,V51,0)))))))))))),
IF(J9=V40,IF(AI41&gt;0,V41,IF(AI42&gt;0,V42,IF(AI43&gt;0,V43,IF(AI44&gt;0,V44,IF(AI45&gt;0,V45,IF(AI46&gt;0,V46,IF(AI47&gt;0,V47,IF(AI48&gt;0,V48,IF(AI49&gt;0,V49,IF(AI50&gt;0,V50,IF(AI51&gt;0,V51,IF(AI52&gt;0,V52,0)))))))))))),
IF(J9=V42,IF(AI43&gt;0,V43,IF(AI44&gt;0,V44,IF(AI45&gt;0,V45,IF(AI46&gt;0,V46,IF(AI47&gt;0,V47,IF(AI48&gt;0,V48,IF(AI49&gt;0,V49,IF(AI50&gt;0,V50,IF(AI51&gt;0,V51,IF(AI52&gt;0,V52,IF(AI53&gt;0,V53,IF(AI54&gt;0,V54,0)))))))))))),
IF(J9=V43,IF(AI44&gt;0,V44,IF(AI45&gt;0,V45,IF(AI46&gt;0,V46,IF(AI47&gt;0,V47,IF(AI48&gt;0,V48,IF(AI49&gt;0,V49,IF(AI50&gt;0,V50,IF(AI51&gt;0,V51,IF(AI52&gt;0,V52,IF(AI53&gt;0,V53,IF(AI54&gt;0,V54,IF(AI55&gt;0,V55,0)))))))))))),
IF(J9=V44,IF(AI45&gt;0,V45,IF(AI46&gt;0,V46,IF(AI47&gt;0,V47,IF(AI48&gt;0,V48,IF(AI49&gt;0,V49,IF(AI50&gt;0,V50,IF(AI51&gt;0,V51,IF(AI52&gt;0,V52,IF(AI53&gt;0,V53,IF(AI54&gt;0,V54,IF(AI55&gt;0,V55,IF(AI56&gt;0,V56,0)))))))))))),V45)))))))))))))))))))))))))))))))))))))</f>
        <v>0</v>
      </c>
      <c r="K10" s="9">
        <f t="shared" si="38"/>
        <v>0</v>
      </c>
      <c r="L10" s="10">
        <f t="shared" si="17"/>
        <v>24</v>
      </c>
      <c r="M10" s="8">
        <f t="shared" si="39"/>
        <v>0</v>
      </c>
      <c r="N10" s="9">
        <f t="shared" si="40"/>
        <v>0</v>
      </c>
      <c r="O10" s="10">
        <f t="shared" si="18"/>
        <v>24</v>
      </c>
      <c r="P10" s="8">
        <f t="shared" si="41"/>
        <v>0</v>
      </c>
      <c r="Q10" s="9">
        <f t="shared" si="42"/>
        <v>0</v>
      </c>
      <c r="R10" s="10">
        <f t="shared" si="19"/>
        <v>24</v>
      </c>
      <c r="S10" s="8" t="str">
        <f t="shared" si="43"/>
        <v>SWEEP HOLE , CIRCULATE HOLE CLEAN.6</v>
      </c>
      <c r="T10" s="9">
        <f t="shared" si="44"/>
        <v>2</v>
      </c>
      <c r="U10" s="10">
        <f t="shared" si="45"/>
        <v>13</v>
      </c>
      <c r="V10" s="12" t="s">
        <v>18</v>
      </c>
      <c r="W10" s="14"/>
      <c r="X10" s="14"/>
      <c r="Y10" s="14"/>
      <c r="Z10" s="37">
        <f t="shared" si="20"/>
        <v>10</v>
      </c>
      <c r="AA10" s="56">
        <v>3</v>
      </c>
      <c r="AB10" s="57"/>
      <c r="AC10" s="58">
        <f t="shared" si="21"/>
        <v>25</v>
      </c>
      <c r="AD10" s="59">
        <f t="shared" si="3"/>
        <v>1.0416666666666667</v>
      </c>
      <c r="AE10" s="53">
        <f t="shared" si="22"/>
        <v>1</v>
      </c>
      <c r="AF10" s="54">
        <f t="shared" si="23"/>
        <v>1</v>
      </c>
      <c r="AG10" s="53">
        <f t="shared" si="4"/>
        <v>0</v>
      </c>
      <c r="AH10" s="54">
        <f t="shared" si="24"/>
        <v>0</v>
      </c>
      <c r="AI10" s="53">
        <f t="shared" si="5"/>
        <v>0</v>
      </c>
      <c r="AJ10" s="54">
        <f t="shared" si="25"/>
        <v>0</v>
      </c>
      <c r="AK10" s="53">
        <f t="shared" si="6"/>
        <v>0</v>
      </c>
      <c r="AL10" s="54">
        <f t="shared" si="26"/>
        <v>0</v>
      </c>
      <c r="AM10" s="53">
        <f t="shared" si="7"/>
        <v>0</v>
      </c>
      <c r="AN10" s="54">
        <f t="shared" si="27"/>
        <v>0</v>
      </c>
      <c r="AO10" s="53">
        <f t="shared" si="8"/>
        <v>0</v>
      </c>
      <c r="AP10" s="54">
        <f t="shared" si="28"/>
        <v>0</v>
      </c>
      <c r="AQ10" s="53">
        <f t="shared" si="9"/>
        <v>0</v>
      </c>
      <c r="AR10" s="54">
        <f>AR9+AQ10</f>
        <v>0</v>
      </c>
      <c r="AS10" s="53">
        <f t="shared" si="10"/>
        <v>0</v>
      </c>
      <c r="AT10" s="54">
        <f>AT9+AS10</f>
        <v>0</v>
      </c>
      <c r="AU10" s="53">
        <f t="shared" si="11"/>
        <v>0</v>
      </c>
      <c r="AV10" s="54">
        <f>AV9+AU10</f>
        <v>0</v>
      </c>
      <c r="AW10" s="53">
        <f t="shared" si="12"/>
        <v>0</v>
      </c>
      <c r="AX10" s="54">
        <f>AX9+AW10</f>
        <v>0</v>
      </c>
      <c r="AY10" s="53">
        <f t="shared" si="0"/>
        <v>0</v>
      </c>
      <c r="AZ10" s="54">
        <f>AZ9+AY10</f>
        <v>0</v>
      </c>
      <c r="BA10" s="53">
        <f t="shared" si="1"/>
        <v>0</v>
      </c>
      <c r="BB10" s="54">
        <f t="shared" si="30"/>
        <v>0</v>
      </c>
      <c r="BC10" s="53">
        <f t="shared" si="2"/>
        <v>0</v>
      </c>
      <c r="BD10" s="54">
        <f t="shared" si="31"/>
        <v>0</v>
      </c>
      <c r="BE10" s="38"/>
      <c r="BF10" s="38"/>
      <c r="BG10" s="38"/>
      <c r="BK10" s="38"/>
      <c r="BL10" s="38"/>
      <c r="BM10" s="38"/>
      <c r="BN10" s="38"/>
      <c r="BO10" s="38"/>
      <c r="BP10" s="38"/>
      <c r="BQ10" s="38"/>
      <c r="BR10" s="38"/>
      <c r="BS10" s="60">
        <v>4.5</v>
      </c>
      <c r="BT10" s="61">
        <f t="shared" si="46"/>
        <v>46.5</v>
      </c>
      <c r="BU10" s="67">
        <f t="shared" si="13"/>
        <v>3</v>
      </c>
      <c r="BV10" s="68">
        <f t="shared" si="47"/>
        <v>22</v>
      </c>
      <c r="BW10" s="64">
        <f t="shared" si="48"/>
        <v>700</v>
      </c>
      <c r="BX10" s="65">
        <v>700</v>
      </c>
      <c r="BY10" s="99"/>
      <c r="BZ10" s="66">
        <v>6</v>
      </c>
      <c r="CA10" s="12" t="s">
        <v>102</v>
      </c>
      <c r="CB10" s="38"/>
      <c r="CC10" s="38"/>
      <c r="CD10" s="38"/>
      <c r="CE10" s="38"/>
      <c r="CF10" s="38"/>
      <c r="CG10" s="38"/>
      <c r="CH10" s="38"/>
    </row>
    <row r="11" spans="1:86" ht="15" customHeight="1" x14ac:dyDescent="0.25">
      <c r="A11" s="5" t="str">
        <f t="shared" si="32"/>
        <v>SWEEP HOLE W/ 70 BBLS HI VIS, CIRCULATE HOLE4</v>
      </c>
      <c r="B11" s="6">
        <f t="shared" si="33"/>
        <v>2</v>
      </c>
      <c r="C11" s="7">
        <f t="shared" si="14"/>
        <v>24</v>
      </c>
      <c r="D11" s="8">
        <f t="shared" si="34"/>
        <v>0</v>
      </c>
      <c r="E11" s="9">
        <f t="shared" si="35"/>
        <v>0</v>
      </c>
      <c r="F11" s="10">
        <f t="shared" si="15"/>
        <v>24</v>
      </c>
      <c r="G11" s="8">
        <f t="shared" si="36"/>
        <v>0</v>
      </c>
      <c r="H11" s="9">
        <f t="shared" si="37"/>
        <v>0</v>
      </c>
      <c r="I11" s="10">
        <f t="shared" si="16"/>
        <v>24</v>
      </c>
      <c r="J11" s="8">
        <f>IF($H$5&lt;24,0,IF(L10=24,0,
IF(J10=V10,IF(AI11&gt;0,V11,IF(AI12&gt;0,V12,IF(AI13&gt;0,V13,IF(AI14&gt;0,V14,IF(AI15&gt;0,V15,IF(AI16&gt;0,V16,IF(AI17&gt;0,V17,IF(AI18&gt;0,V18,IF(AI19&gt;0,V19,IF(AI20&gt;0,V20,IF(AI21&gt;0,V21,IF(AI22&gt;0,V22,0)))))))))))),
IF(J10=V11,IF(AI12&gt;0,V12,IF(AI13&gt;0,V13,IF(AI14&gt;0,V14,IF(AI15&gt;0,V15,IF(AI16&gt;0,V16,IF(AI17&gt;0,V17,IF(AI18&gt;0,V18,IF(AI19&gt;0,V19,IF(AI20&gt;0,V20,IF(AI21&gt;0,V21,IF(AI22&gt;0,V22,IF(AI23&gt;0,V23,0)))))))))))),
IF(J10=V12,IF(AI13&gt;0,V13,IF(AI14&gt;0,V14,IF(AI15&gt;0,V15,IF(AI16&gt;0,V16,IF(AI17&gt;0,V17,IF(AI18&gt;0,V18,IF(AI19&gt;0,V19,IF(AI20&gt;0,V20,IF(AI21&gt;0,V21,IF(AI22&gt;0,V22,IF(AI23&gt;0,V23,IF(AI24&gt;0,V24,0)))))))))))),
IF(J10=V13,IF(AI14&gt;0,V14,IF(AI15&gt;0,V15,IF(AI16&gt;0,V16,IF(AI17&gt;0,V17,IF(AI18&gt;0,V18,IF(AI19&gt;0,V19,IF(AI20&gt;0,V20,IF(AI21&gt;0,V21,IF(AI22&gt;0,V22,IF(AI23&gt;0,V23,IF(AI24&gt;0,V24,IF(AI25&gt;0,V25,0)))))))))))),
IF(J10=V14,IF(AI15&gt;0,V15,IF(AI16&gt;0,V16,IF(AI17&gt;0,V17,IF(AI18&gt;0,V18,IF(AI19&gt;0,V19,IF(AI20&gt;0,V20,IF(AI21&gt;0,V21,IF(AI22&gt;0,V22,IF(AI23&gt;0,V23,IF(AI24&gt;0,V24,IF(AI25&gt;0,V25,IF(AI26&gt;0,V26,0)))))))))))),
IF(J10=V15,IF(AI16&gt;0,V16,IF(AI17&gt;0,V17,IF(AI18&gt;0,V18,IF(AI19&gt;0,V19,IF(AI20&gt;0,V20,IF(AI21&gt;0,V21,IF(AI22&gt;0,V22,IF(AI23&gt;0,V23,IF(AI24&gt;0,V24,IF(AI25&gt;0,V25,IF(AI26&gt;0,V26,IF(AI27&gt;0,V27,0)))))))))))),
IF(J10=V16,IF(AI17&gt;0,V17,IF(AI18&gt;0,V18,IF(AI19&gt;0,V19,IF(AI20&gt;0,V20,IF(AI21&gt;0,V21,IF(AI22&gt;0,V22,IF(AI23&gt;0,V23,IF(AI24&gt;0,V24,IF(AI25&gt;0,V25,IF(AI26&gt;0,V26,IF(AI27&gt;0,V27,IF(AI28&gt;0,V28,0)))))))))))),
IF(J10=V17,IF(AI18&gt;0,V18,IF(AI19&gt;0,V19,IF(AI20&gt;0,V20,IF(AI21&gt;0,V21,IF(AI22&gt;0,V22,IF(AI23&gt;0,V23,IF(AI24&gt;0,V24,IF(AI25&gt;0,V25,IF(AI26&gt;0,V26,IF(AI27&gt;0,V27,IF(AI28&gt;0,V28,IF(AI28&gt;0,V28,0)))))))))))),
IF(J10=V18,IF(AI19&gt;0,V19,IF(AI20&gt;0,V20,IF(AI21&gt;0,V21,IF(AI22&gt;0,V22,IF(AI23&gt;0,V23,IF(AI24&gt;0,V24,IF(AI25&gt;0,V25,IF(AI26&gt;0,V26,IF(AI27&gt;0,V27,IF(AI28&gt;0,V28,IF(AI29&gt;0,V29,IF(AI30&gt;0,V30,0)))))))))))),
IF(J10=V19,IF(AI20&gt;0,V20,IF(AI21&gt;0,V21,IF(AI22&gt;0,V22,IF(AI23&gt;0,V23,IF(AI24&gt;0,V24,IF(AI25&gt;0,V25,IF(AI26&gt;0,V26,IF(AI27&gt;0,V27,IF(AI28&gt;0,V28,IF(AI29&gt;0,V29,IF(AI30&gt;0,V30,IF(AI31&gt;0,V31,0)))))))))))),
IF(J10=V20,IF(AI21&gt;0,V21,IF(AI22&gt;0,V22,IF(AI23&gt;0,V23,IF(AI14&gt;0,V24,IF(AI25&gt;0,V25,IF(AI26&gt;0,V26,IF(AI27&gt;0,V27,IF(AI28&gt;0,V28,IF(AI29&gt;0,V29,IF(AI30&gt;0,V30,IF(AI31&gt;0,V31,IF(AI32&gt;0,V32,0)))))))))))),
IF(J10=V21,IF(AI22&gt;0,V22,IF(AI23&gt;0,V23,IF(AI24&gt;0,V24,IF(AI25&gt;0,V25,IF(AI26&gt;0,V26,IF(AI27&gt;0,V27,IF(AI28&gt;0,V28,IF(AI29&gt;0,V29,IF(AI30&gt;0,V30,IF(AI31&gt;0,V31,IF(AI32&gt;0,V32,IF(AI33&gt;0,V33,0)))))))))))),
IF(J10=V22,IF(AI23&gt;0,V23,IF(AI24&gt;0,V24,IF(AI25&gt;0,V25,IF(AI26&gt;0,V26,IF(AI27&gt;0,V27,IF(AI28&gt;0,V28,IF(AI29&gt;0,V29,IF(AI30&gt;0,V30,IF(AI31&gt;0,V27IF(AI32&gt;0,V32,IF(AI33&gt;0,V33,IF(AI34&gt;0,V34,0)))))))))))),
IF(J10=V23,IF(AI24&gt;0,V24,IF(AI25&gt;0,V25,IF(AI26&gt;0,V26,IF(AI27&gt;0,V27,IF(AI28&gt;0,V28,IF(AI29&gt;0,V29,IF(AI30&gt;0,V30,IF(AI31&gt;0,V31,IF(AI32&gt;0,V32,IF(AI33&gt;0,V33,IF(AI34&gt;0,V34,IF(AI35&gt;0,V35,0)))))))))))),
IF(J10=V24,IF(AI25&gt;0,V25,IF(AI26&gt;0,V26,IF(AI27&gt;0,V27,IF(AI28&gt;0,V28,IF(AI29&gt;0,V29,IF(AI30&gt;0,V30,IF(AI31&gt;0,V31,IF(AI32&gt;0,V32,IF(AI33&gt;0,V33,IF(AI34&gt;0,V34,IF(AI35&gt;0,V35,IF(AI36&gt;0,V36,0)))))))))))),
IF(J10=V25,IF(AI26&gt;0,V26,IF(AI27&gt;0,V27,IF(AI28&gt;0,V28,IF(AI29&gt;0,V29,IF(AI30&gt;0,V30,IF(AI31&gt;0,V31,IF(AI32&gt;0,V32,IF(AI33&gt;0,V33,IF(AI34&gt;0,V34,IF(AI35&gt;0,V35,IF(AI36&gt;0,V36,IF(AI37&gt;0,V37,0)))))))))))),
IF(J10=V26,IF(AI27&gt;0,V27,IF(AI28&gt;0,V28,IF(AI29&gt;0,V29,IF(AI30&gt;0,V30,IF(AI31&gt;0,V31,IF(AI32&gt;0,V32,IF(AI33&gt;0,V33,IF(AI34&gt;0,V34,IF(AI35&gt;0,V35,IF(AI36&gt;0,V36,IF(AI37&gt;0,V37,IF(AI38&gt;0,V38,0)))))))))))),
IF(J10=V27,IF(AI28&gt;0,V28,IF(AI29&gt;0,V29,IF(AI30&gt;0,V30,IF(AI31&gt;0,V31,IF(AI32&gt;0,V32,IF(AI33&gt;0,V33,IF(AI34&gt;0,V34,IF(AI35&gt;0,V35,IF(AI36&gt;0,V36,IF(AI37&gt;0,V37,IF(AI38&gt;0,V38,IF(AI39&gt;0,V39,0)))))))))))),
IF(J10=V28,IF(AI29&gt;0,V29,IF(AI30&gt;0,V30,IF(AI31&gt;0,V31,IF(AI32&gt;0,V32,IF(AI33&gt;0,V33,IF(AI34&gt;0,V34,IF(AI35&gt;0,V35,IF(AI36&gt;0,V36,IF(AI37&gt;0,V37,F(AI38&gt;0,V38,IF(AI39&gt;0,V39,IF(AI40&gt;0,V40,0)))))))))))),
IF(J10=V29,IF(AI30&gt;0,V30,IF(AI31&gt;0,V31,IF(AI32&gt;0,V32,IF(AI33&gt;0,V33,IF(AI34&gt;0,V34,IF(AI35&gt;0,V35,IF(AI36&gt;0,V36,IF(AI37&gt;0,V37,IF(AI38&gt;0,V38,IF(AI39&gt;0,V39,IF(AI40&gt;0,V40,IF(AI41&gt;0,V41,0)))))))))))),
IF(J10=V30,IF(AI31&gt;0,V31,IF(AI32&gt;0,V32,IF(AI33&gt;0,V33,IF(AI34&gt;0,V34,IF(AI35&gt;0,V35,IF(AI36&gt;0,V36,IF(AI37&gt;0,V37,IF(AI38&gt;0,V38,IF(AI39&gt;0,V39,IF(AI40&gt;0,V40,IF(AI41&gt;0,V41,IF(AI42&gt;0,V42,0)))))))))))),
IF(J10=V31,IF(AI32&gt;0,V32,IF(AI33&gt;0,V33,IF(AI34&gt;0,V34,IF(AI35&gt;0,V35,IF(AI36&gt;0,V36,IF(AI37&gt;0,V37,IF(AI38&gt;0,V38,IF(AI39&gt;0,V39,IF(AI40&gt;0,V40,IF(AI41&gt;0,V41,IF(AI42&gt;0,V42,IF(AI43&gt;0,V43,0)))))))))))),
IF(J10=V32,IF(AI33&gt;0,V33,IF(AI34&gt;0,V34,IF(AI35&gt;0,V35,IF(AI36&gt;0,V36,IF(AI37&gt;0,V37,IF(AI38&gt;0,V38,IF(AI39&gt;0,V39,IF(AI40&gt;0,V40,IF(AI41&gt;0,V41,IF(AI42&gt;0,V42,IF(AI43&gt;0,V43,IF(AI44&gt;0,V44,0)))))))))))),
IF(J10=V33,IF(AI34&gt;0,V34,IF(AI35&gt;0,V35,IF(AI36&gt;0,V36,IF(AI37&gt;0,V37,IF(AI38&gt;0,V38,IF(AI39&gt;0,V39,IF(AI40&gt;0,V40,IF(AI41&gt;0,V41,IF(AI42&gt;0,V42,IF(AI43&gt;0,V43,IF(AI44&gt;0,V44,IF(AI45&gt;0,V45,0)))))))))))),
IF(J10=V34,IF(AI35&gt;0,V35,IF(AI36&gt;0,V36,IF(AI37&gt;0,V37,IF(AI38&gt;0,V38,IF(AI39&gt;0,V39,IF(AI40&gt;0,V40,IF(AI41&gt;0,V41,IF(AI42&gt;0,V42,IF(AI43&gt;0,V43,IF(AI44&gt;0,V44,IF(AI45&gt;0,V45,IF(AI46&gt;0,V46,0)))))))))))),
IF(J10=V35,IF(AI36&gt;0,V36,IF(AI37&gt;0,V37,IF(AI38&gt;0,V38,IF(AI39&gt;0,V39,IF(AI40&gt;0,V40,IF(AI41&gt;0,V41,IF(AI42&gt;0,V42,IF(AI43&gt;0,V43,IF(AI44&gt;0,V44,IF(AI45&gt;0,V45,IF(AI46&gt;0,V46,IF(AI47&gt;0,V47,0)))))))))))),
IF(J10=V36,IF(AI37&gt;0,V37,IF(AI38&gt;0,V38,IF(AI39&gt;0,V39,IF(AI40&gt;0,V40,IF(AI41&gt;0,V41,IF(AI42&gt;0,V42,IF(AI43&gt;0,V43,IF(AI44&gt;0,V44,IF(AI45&gt;0,V45,IF(AI46&gt;0,V46,IF(AI47&gt;0,V47,IF(AI48&gt;0,V48,0)))))))))))),
IF(J10=V37,IF(AI38&gt;0,V38,IF(AI39&gt;0,V39,IF(AI40&gt;0,V40,IF(AI41&gt;0,V41,IF(AI42&gt;0,V42,IF(AI43&gt;0,V43,IF(AI44&gt;0,V44,IF(AI45&gt;0,V45,IF(AI46&gt;0,V46,IF(AI47&gt;0,V47,IF(AI48&gt;0,V48,IF(AI49&gt;0,V49,0)))))))))))),
IF(J10=V38,IF(AI39&gt;0,V39,IF(AI40&gt;0,V40,IF(AI41&gt;0,V41,IF(AI42&gt;0,V42,IF(AI43&gt;0,V43,IF(AI44&gt;0,V44,IF(AI45&gt;0,V45,IF(AI46&gt;0,V46,IF(AI47&gt;0,V47,IF(AI48&gt;0,V48,IF(AI49&gt;0,V49,IF(AI50&gt;0,V50,0)))))))))))),
IF(J10=V39,IF(AI40&gt;0,V40,IF(AI41&gt;0,V41,IF(AI42&gt;0,V42,IF(AI43&gt;0,V43,IF(AI44&gt;0,V44,IF(AI45&gt;0,V45,IF(AI46&gt;0,V46,IF(AI47&gt;0,V47,IF(AI48&gt;0,V48,IF(AI49&gt;0,V49,IF(AI50&gt;0,V50,IF(AI51&gt;0,V51,0)))))))))))),
IF(J10=V40,IF(AI41&gt;0,V41,IF(AI42&gt;0,V42,IF(AI43&gt;0,V43,IF(AI44&gt;0,V44,IF(AI45&gt;0,V45,IF(AI46&gt;0,V46,IF(AI47&gt;0,V47,IF(AI48&gt;0,V48,IF(AI49&gt;0,V49,IF(AI50&gt;0,V50,IF(AI51&gt;0,V51,IF(AI52&gt;0,V52,0)))))))))))),
IF(J10=V41,IF(AI42&gt;0,V42,IF(AI43&gt;0,V43,IF(AI44&gt;0,V44,IF(AI45&gt;0,V45,IF(AI46&gt;0,V46,IF(AI47&gt;0,V47,IF(AI48&gt;0,V48,IF(AI49&gt;0,V49,IF(AI50&gt;0,V50,IF(AI51&gt;0,V51,IF(AI52&gt;0,V52,IF(AI53&gt;0,V53,0)))))))))))),
IF(J10=V43,IF(AI44&gt;0,V44,IF(AI45&gt;0,V45,IF(AI46&gt;0,V46,IF(AI47&gt;0,V47,IF(AI48&gt;0,V48,IF(AI49&gt;0,V49,IF(AI50&gt;0,V50,IF(AI51&gt;0,V51,IF(AI52&gt;0,V52,IF(AI53&gt;0,V53,IF(AI54&gt;0,V54,IF(AI55&gt;0,V55,0)))))))))))),
IF(J10=V44,IF(AI45&gt;0,V45,IF(AI46&gt;0,V46,IF(AI47&gt;0,V47,IF(AI48&gt;0,V48,IF(AI49&gt;0,V49,IF(AI50&gt;0,V50,IF(AI51&gt;0,V51,IF(AI52&gt;0,V52,IF(AI53&gt;0,V53,IF(AI54&gt;0,V54,IF(AI55&gt;0,V55,IF(AI56&gt;0,V56,0)))))))))))),
IF(J10=V45,IF(AI46&gt;0,V46,IF(AI47&gt;0,V47,IF(AI48&gt;0,V48,IF(AI49&gt;0,V49,IF(AI50&gt;0,V50,IF(AI51&gt;0,V51,IF(AI52&gt;0,V52,IF(AI53&gt;0,V53,IF(AI54&gt;0,V54,IF(AI55&gt;0,V55,IF(AI56&gt;0,V56,IF(AI57&gt;0,V57,0)))))))))))),V46)))))))))))))))))))))))))))))))))))))</f>
        <v>0</v>
      </c>
      <c r="K11" s="9">
        <f t="shared" si="38"/>
        <v>0</v>
      </c>
      <c r="L11" s="10">
        <f t="shared" si="17"/>
        <v>24</v>
      </c>
      <c r="M11" s="8">
        <f t="shared" si="39"/>
        <v>0</v>
      </c>
      <c r="N11" s="9">
        <f t="shared" si="40"/>
        <v>0</v>
      </c>
      <c r="O11" s="10">
        <f t="shared" si="18"/>
        <v>24</v>
      </c>
      <c r="P11" s="8">
        <f t="shared" si="41"/>
        <v>0</v>
      </c>
      <c r="Q11" s="9">
        <f t="shared" si="42"/>
        <v>0</v>
      </c>
      <c r="R11" s="10">
        <f t="shared" si="19"/>
        <v>24</v>
      </c>
      <c r="S11" s="8" t="str">
        <f t="shared" si="43"/>
        <v>SWEEP HOLE , CIRCULATE HOLE CLEAN.7</v>
      </c>
      <c r="T11" s="9">
        <f t="shared" si="44"/>
        <v>3</v>
      </c>
      <c r="U11" s="10">
        <f t="shared" si="45"/>
        <v>16</v>
      </c>
      <c r="V11" s="12" t="s">
        <v>4</v>
      </c>
      <c r="W11" s="14"/>
      <c r="X11" s="14"/>
      <c r="Y11" s="14"/>
      <c r="Z11" s="37">
        <f t="shared" si="20"/>
        <v>11</v>
      </c>
      <c r="AA11" s="56">
        <v>18</v>
      </c>
      <c r="AB11" s="57"/>
      <c r="AC11" s="58">
        <f t="shared" si="21"/>
        <v>43</v>
      </c>
      <c r="AD11" s="59">
        <f t="shared" si="3"/>
        <v>1.7916666666666667</v>
      </c>
      <c r="AE11" s="53">
        <f t="shared" si="22"/>
        <v>18</v>
      </c>
      <c r="AF11" s="54">
        <f t="shared" si="23"/>
        <v>19</v>
      </c>
      <c r="AG11" s="53">
        <f t="shared" si="4"/>
        <v>0</v>
      </c>
      <c r="AH11" s="54">
        <f t="shared" si="24"/>
        <v>0</v>
      </c>
      <c r="AI11" s="53">
        <f t="shared" si="5"/>
        <v>0</v>
      </c>
      <c r="AJ11" s="54">
        <f t="shared" si="25"/>
        <v>0</v>
      </c>
      <c r="AK11" s="53">
        <f t="shared" si="6"/>
        <v>0</v>
      </c>
      <c r="AL11" s="54">
        <f t="shared" si="26"/>
        <v>0</v>
      </c>
      <c r="AM11" s="53">
        <f t="shared" si="7"/>
        <v>0</v>
      </c>
      <c r="AN11" s="54">
        <f t="shared" si="27"/>
        <v>0</v>
      </c>
      <c r="AO11" s="53">
        <f t="shared" si="8"/>
        <v>0</v>
      </c>
      <c r="AP11" s="54">
        <f t="shared" si="28"/>
        <v>0</v>
      </c>
      <c r="AQ11" s="53">
        <f t="shared" si="9"/>
        <v>0</v>
      </c>
      <c r="AR11" s="54">
        <f t="shared" si="29"/>
        <v>0</v>
      </c>
      <c r="AS11" s="53">
        <f t="shared" si="10"/>
        <v>0</v>
      </c>
      <c r="AT11" s="54">
        <f t="shared" ref="AT11:AT16" si="49">AT10+AS11</f>
        <v>0</v>
      </c>
      <c r="AU11" s="53">
        <f t="shared" si="11"/>
        <v>0</v>
      </c>
      <c r="AV11" s="54">
        <f t="shared" ref="AV11:AV16" si="50">AV10+AU11</f>
        <v>0</v>
      </c>
      <c r="AW11" s="53">
        <f t="shared" si="12"/>
        <v>0</v>
      </c>
      <c r="AX11" s="54">
        <f t="shared" ref="AX11:AX16" si="51">AX10+AW11</f>
        <v>0</v>
      </c>
      <c r="AY11" s="53">
        <f t="shared" si="0"/>
        <v>0</v>
      </c>
      <c r="AZ11" s="54">
        <f t="shared" ref="AZ11:AZ16" si="52">AZ10+AY11</f>
        <v>0</v>
      </c>
      <c r="BA11" s="53">
        <f t="shared" si="1"/>
        <v>0</v>
      </c>
      <c r="BB11" s="54">
        <f t="shared" si="30"/>
        <v>0</v>
      </c>
      <c r="BC11" s="53">
        <f t="shared" si="2"/>
        <v>0</v>
      </c>
      <c r="BD11" s="54">
        <f t="shared" si="31"/>
        <v>0</v>
      </c>
      <c r="BE11" s="38"/>
      <c r="BF11" s="38"/>
      <c r="BG11" s="38"/>
      <c r="BK11" s="38"/>
      <c r="BL11" s="38"/>
      <c r="BM11" s="38"/>
      <c r="BN11" s="38"/>
      <c r="BO11" s="38"/>
      <c r="BP11" s="38"/>
      <c r="BQ11" s="38"/>
      <c r="BR11" s="38"/>
      <c r="BS11" s="60">
        <v>4.5</v>
      </c>
      <c r="BT11" s="61">
        <f t="shared" si="46"/>
        <v>51</v>
      </c>
      <c r="BU11" s="67">
        <f t="shared" si="13"/>
        <v>18</v>
      </c>
      <c r="BV11" s="68">
        <f t="shared" si="47"/>
        <v>40</v>
      </c>
      <c r="BW11" s="64">
        <f t="shared" si="48"/>
        <v>700</v>
      </c>
      <c r="BX11" s="65">
        <v>700</v>
      </c>
      <c r="BY11" s="99"/>
      <c r="BZ11" s="66">
        <v>7</v>
      </c>
      <c r="CA11" s="12" t="s">
        <v>103</v>
      </c>
      <c r="CB11" s="38"/>
      <c r="CC11" s="38"/>
      <c r="CD11" s="38"/>
      <c r="CE11" s="38"/>
      <c r="CF11" s="38"/>
      <c r="CG11" s="38"/>
      <c r="CH11" s="38"/>
    </row>
    <row r="12" spans="1:86" ht="15" customHeight="1" x14ac:dyDescent="0.25">
      <c r="A12" s="5" t="str">
        <f t="shared" si="32"/>
        <v/>
      </c>
      <c r="B12" s="6">
        <f t="shared" si="33"/>
        <v>0</v>
      </c>
      <c r="C12" s="7">
        <f t="shared" si="14"/>
        <v>24</v>
      </c>
      <c r="D12" s="8">
        <f t="shared" si="34"/>
        <v>0</v>
      </c>
      <c r="E12" s="9">
        <f t="shared" si="35"/>
        <v>0</v>
      </c>
      <c r="F12" s="10">
        <f t="shared" si="15"/>
        <v>24</v>
      </c>
      <c r="G12" s="8">
        <f t="shared" si="36"/>
        <v>0</v>
      </c>
      <c r="H12" s="9">
        <f t="shared" si="37"/>
        <v>0</v>
      </c>
      <c r="I12" s="10">
        <f t="shared" si="16"/>
        <v>24</v>
      </c>
      <c r="J12" s="8">
        <f>IF($H$5&lt;24,0,IF(L11=24,0,
IF(J11=V11,IF(AI12&gt;0,V12,IF(AI13&gt;0,V13,IF(AI14&gt;0,V14,IF(AI15&gt;0,V15,IF(AI16&gt;0,V16,IF(AI17&gt;0,V17,IF(AI18&gt;0,V18,IF(AI19&gt;0,V19,IF(AI20&gt;0,V20,IF(AI21&gt;0,V21,IF(AI22&gt;0,V22,IF(AI23&gt;0,V23,0)))))))))))),
IF(J11=V12,IF(AI13&gt;0,V13,IF(AI14&gt;0,V14,IF(AI15&gt;0,V15,IF(AI16&gt;0,V16,IF(AI17&gt;0,V17,IF(AI18&gt;0,V18,IF(AI19&gt;0,V19,IF(AI20&gt;0,V20,IF(AI21&gt;0,V21,IF(AI22&gt;0,V22,IF(AI23&gt;0,V23,IF(AI24&gt;0,V24,0)))))))))))),
IF(J11=V13,IF(AI14&gt;0,V14,IF(AI15&gt;0,V15,IF(AI16&gt;0,V16,IF(AI17&gt;0,V17,IF(AI18&gt;0,V18,IF(AI19&gt;0,V19,IF(AI20&gt;0,V20,IF(AI21&gt;0,V21,IF(AI22&gt;0,V22,IF(AI23&gt;0,V23,IF(AI24&gt;0,V24,IF(AI25&gt;0,V25,0)))))))))))),
IF(J11=V14,IF(AI15&gt;0,V15,IF(AI16&gt;0,V16,IF(AI17&gt;0,V17,IF(AI18&gt;0,V18,IF(AI19&gt;0,V19,IF(AI20&gt;0,V20,IF(AI21&gt;0,V21,IF(AI22&gt;0,V22,IF(AI23&gt;0,V23,IF(AI24&gt;0,V24,IF(AI25&gt;0,V25,IF(AI26&gt;0,V26,0)))))))))))),
IF(J11=V15,IF(AI16&gt;0,V16,IF(AI17&gt;0,V17,IF(AI18&gt;0,V18,IF(AI19&gt;0,V19,IF(AI20&gt;0,V20,IF(AI21&gt;0,V21,IF(AI22&gt;0,V22,IF(AI23&gt;0,V23,IF(AI24&gt;0,V24,IF(AI25&gt;0,V25,IF(AI26&gt;0,V26,IF(AI27&gt;0,V27,0)))))))))))),
IF(J11=V16,IF(AI17&gt;0,V17,IF(AI18&gt;0,V18,IF(AI19&gt;0,V19,IF(AI20&gt;0,V20,IF(AI21&gt;0,V21,IF(AI22&gt;0,V22,IF(AI23&gt;0,V23,IF(AI24&gt;0,V24,IF(AI25&gt;0,V25,IF(AI26&gt;0,V26,IF(AI27&gt;0,V27,IF(AI28&gt;0,V28,0)))))))))))),
IF(J11=V17,IF(AI18&gt;0,V18,IF(AI19&gt;0,V19,IF(AI20&gt;0,V20,IF(AI21&gt;0,V21,IF(AI22&gt;0,V22,IF(AI23&gt;0,V23,IF(AI24&gt;0,V24,IF(AI25&gt;0,V25,IF(AI26&gt;0,V26,IF(AI27&gt;0,V27,IF(AI28&gt;0,V28,IF(AI29&gt;0,V29,0)))))))))))),
IF(J11=V18,IF(AI19&gt;0,V19,IF(AI20&gt;0,V20,IF(AI21&gt;0,V21,IF(AI22&gt;0,V22,IF(AI23&gt;0,V23,IF(AI24&gt;0,V24,IF(AI25&gt;0,V25,IF(AI26&gt;0,V26,IF(AI27&gt;0,V27,IF(AI28&gt;0,V28,IF(AI29&gt;0,V29,IF(AI29&gt;0,V29,0)))))))))))),
IF(J11=V19,IF(AI20&gt;0,V20,IF(AI21&gt;0,V21,IF(AI22&gt;0,V22,IF(AI23&gt;0,V23,IF(AI24&gt;0,V24,IF(AI25&gt;0,V25,IF(AI26&gt;0,V26,IF(AI27&gt;0,V27,IF(AI28&gt;0,V28,IF(AI29&gt;0,V29,IF(AI30&gt;0,V30,IF(AI31&gt;0,V31,0)))))))))))),
IF(J11=V20,IF(AI21&gt;0,V21,IF(AI22&gt;0,V22,IF(AI23&gt;0,V23,IF(AI24&gt;0,V24,IF(AI25&gt;0,V25,IF(AI26&gt;0,V26,IF(AI27&gt;0,V27,IF(AI28&gt;0,V28,IF(AI29&gt;0,V29,IF(AI30&gt;0,V30,IF(AI31&gt;0,V31,IF(AI32&gt;0,V32,0)))))))))))),
IF(J11=V21,IF(AI22&gt;0,V22,IF(AI23&gt;0,V23,IF(AI24&gt;0,V24,IF(AI15&gt;0,V25,IF(AI26&gt;0,V26,IF(AI27&gt;0,V27,IF(AI28&gt;0,V28,IF(AI29&gt;0,V29,IF(AI30&gt;0,V30,IF(AI31&gt;0,V31,IF(AI32&gt;0,V32,IF(AI33&gt;0,V33,0)))))))))))),
IF(J11=V22,IF(AI23&gt;0,V23,IF(AI24&gt;0,V24,IF(AI25&gt;0,V25,IF(AI26&gt;0,V26,IF(AI27&gt;0,V27,IF(AI28&gt;0,V28,IF(AI29&gt;0,V29,IF(AI30&gt;0,V30,IF(AI31&gt;0,V31,IF(AI32&gt;0,V32,IF(AI33&gt;0,V33,IF(AI34&gt;0,V34,0)))))))))))),
IF(J11=V23,IF(AI24&gt;0,V24,IF(AI25&gt;0,V25,IF(AI26&gt;0,V26,IF(AI27&gt;0,V27,IF(AI28&gt;0,V28,IF(AI29&gt;0,V29,IF(AI30&gt;0,V30,IF(AI31&gt;0,V31,IF(AI32&gt;0,V27IF(AI33&gt;0,V33,IF(AI34&gt;0,V34,IF(AI35&gt;0,V35,0)))))))))))),
IF(J11=V24,IF(AI25&gt;0,V25,IF(AI26&gt;0,V26,IF(AI27&gt;0,V27,IF(AI28&gt;0,V28,IF(AI29&gt;0,V29,IF(AI30&gt;0,V30,IF(AI31&gt;0,V31,IF(AI32&gt;0,V32,IF(AI33&gt;0,V33,IF(AI34&gt;0,V34,IF(AI35&gt;0,V35,IF(AI36&gt;0,V36,0)))))))))))),
IF(J11=V25,IF(AI26&gt;0,V26,IF(AI27&gt;0,V27,IF(AI28&gt;0,V28,IF(AI29&gt;0,V29,IF(AI30&gt;0,V30,IF(AI31&gt;0,V31,IF(AI32&gt;0,V32,IF(AI33&gt;0,V33,IF(AI34&gt;0,V34,IF(AI35&gt;0,V35,IF(AI36&gt;0,V36,IF(AI37&gt;0,V37,0)))))))))))),
IF(J11=V26,IF(AI27&gt;0,V27,IF(AI28&gt;0,V28,IF(AI29&gt;0,V29,IF(AI30&gt;0,V30,IF(AI31&gt;0,V31,IF(AI32&gt;0,V32,IF(AI33&gt;0,V33,IF(AI34&gt;0,V34,IF(AI35&gt;0,V35,IF(AI36&gt;0,V36,IF(AI37&gt;0,V37,IF(AI38&gt;0,V38,0)))))))))))),
IF(J11=V27,IF(AI28&gt;0,V28,IF(AI29&gt;0,V29,IF(AI30&gt;0,V30,IF(AI31&gt;0,V31,IF(AI32&gt;0,V32,IF(AI33&gt;0,V33,IF(AI34&gt;0,V34,IF(AI35&gt;0,V35,IF(AI36&gt;0,V36,IF(AI37&gt;0,V37,IF(AI38&gt;0,V38,IF(AI39&gt;0,V39,0)))))))))))),
IF(J11=V28,IF(AI29&gt;0,V29,IF(AI30&gt;0,V30,IF(AI31&gt;0,V31,IF(AI32&gt;0,V32,IF(AI33&gt;0,V33,IF(AI34&gt;0,V34,IF(AI35&gt;0,V35,IF(AI36&gt;0,V36,IF(AI37&gt;0,V37,IF(AI38&gt;0,V38,IF(AI39&gt;0,V39,IF(AI40&gt;0,V40,0)))))))))))),
IF(J11=V29,IF(AI30&gt;0,V30,IF(AI31&gt;0,V31,IF(AI32&gt;0,V32,IF(AI33&gt;0,V33,IF(AI34&gt;0,V34,IF(AI35&gt;0,V35,IF(AI36&gt;0,V36,IF(AI37&gt;0,V37,IF(AI38&gt;0,V38,F(AI39&gt;0,V39,IF(AI40&gt;0,V40,IF(AI41&gt;0,V41,0)))))))))))),
IF(J11=V30,IF(AI31&gt;0,V31,IF(AI32&gt;0,V32,IF(AI33&gt;0,V33,IF(AI34&gt;0,V34,IF(AI35&gt;0,V35,IF(AI36&gt;0,V36,IF(AI37&gt;0,V37,IF(AI38&gt;0,V38,IF(AI39&gt;0,V39,IF(AI40&gt;0,V40,IF(AI41&gt;0,V41,IF(AI42&gt;0,V42,0)))))))))))),
IF(J11=V31,IF(AI32&gt;0,V32,IF(AI33&gt;0,V33,IF(AI34&gt;0,V34,IF(AI35&gt;0,V35,IF(AI36&gt;0,V36,IF(AI37&gt;0,V37,IF(AI38&gt;0,V38,IF(AI39&gt;0,V39,IF(AI40&gt;0,V40,IF(AI41&gt;0,V41,IF(AI42&gt;0,V42,IF(AI43&gt;0,V43,0)))))))))))),
IF(J11=V32,IF(AI33&gt;0,V33,IF(AI34&gt;0,V34,IF(AI35&gt;0,V35,IF(AI36&gt;0,V36,IF(AI37&gt;0,V37,IF(AI38&gt;0,V38,IF(AI39&gt;0,V39,IF(AI40&gt;0,V40,IF(AI41&gt;0,V41,IF(AI42&gt;0,V42,IF(AI43&gt;0,V43,IF(AI44&gt;0,V44,0)))))))))))),
IF(J11=V33,IF(AI34&gt;0,V34,IF(AI35&gt;0,V35,IF(AI36&gt;0,V36,IF(AI37&gt;0,V37,IF(AI38&gt;0,V38,IF(AI39&gt;0,V39,IF(AI40&gt;0,V40,IF(AI41&gt;0,V41,IF(AI42&gt;0,V42,IF(AI43&gt;0,V43,IF(AI44&gt;0,V44,IF(AI45&gt;0,V45,0)))))))))))),
IF(J11=V34,IF(AI35&gt;0,V35,IF(AI36&gt;0,V36,IF(AI37&gt;0,V37,IF(AI38&gt;0,V38,IF(AI39&gt;0,V39,IF(AI40&gt;0,V40,IF(AI41&gt;0,V41,IF(AI42&gt;0,V42,IF(AI43&gt;0,V43,IF(AI44&gt;0,V44,IF(AI45&gt;0,V45,IF(AI46&gt;0,V46,0)))))))))))),
IF(J11=V35,IF(AI36&gt;0,V36,IF(AI37&gt;0,V37,IF(AI38&gt;0,V38,IF(AI39&gt;0,V39,IF(AI40&gt;0,V40,IF(AI41&gt;0,V41,IF(AI42&gt;0,V42,IF(AI43&gt;0,V43,IF(AI44&gt;0,V44,IF(AI45&gt;0,V45,IF(AI46&gt;0,V46,IF(AI47&gt;0,V47,0)))))))))))),
IF(J11=V36,IF(AI37&gt;0,V37,IF(AI38&gt;0,V38,IF(AI39&gt;0,V39,IF(AI40&gt;0,V40,IF(AI41&gt;0,V41,IF(AI42&gt;0,V42,IF(AI43&gt;0,V43,IF(AI44&gt;0,V44,IF(AI45&gt;0,V45,IF(AI46&gt;0,V46,IF(AI47&gt;0,V47,IF(AI48&gt;0,V48,0)))))))))))),
IF(J11=V37,IF(AI38&gt;0,V38,IF(AI39&gt;0,V39,IF(AI40&gt;0,V40,IF(AI41&gt;0,V41,IF(AI42&gt;0,V42,IF(AI43&gt;0,V43,IF(AI44&gt;0,V44,IF(AI45&gt;0,V45,IF(AI46&gt;0,V46,IF(AI47&gt;0,V47,IF(AI48&gt;0,V48,IF(AI49&gt;0,V49,0)))))))))))),
IF(J11=V38,IF(AI39&gt;0,V39,IF(AI40&gt;0,V40,IF(AI41&gt;0,V41,IF(AI42&gt;0,V42,IF(AI43&gt;0,V43,IF(AI44&gt;0,V44,IF(AI45&gt;0,V45,IF(AI46&gt;0,V46,IF(AI47&gt;0,V47,IF(AI48&gt;0,V48,IF(AI49&gt;0,V49,IF(AI50&gt;0,V50,0)))))))))))),
IF(J11=V39,IF(AI40&gt;0,V40,IF(AI41&gt;0,V41,IF(AI42&gt;0,V42,IF(AI43&gt;0,V43,IF(AI44&gt;0,V44,IF(AI45&gt;0,V45,IF(AI46&gt;0,V46,IF(AI47&gt;0,V47,IF(AI48&gt;0,V48,IF(AI49&gt;0,V49,IF(AI50&gt;0,V50,IF(AI51&gt;0,V51,0)))))))))))),
IF(J11=V40,IF(AI41&gt;0,V41,IF(AI42&gt;0,V42,IF(AI43&gt;0,V43,IF(AI44&gt;0,V44,IF(AI45&gt;0,V45,IF(AI46&gt;0,V46,IF(AI47&gt;0,V47,IF(AI48&gt;0,V48,IF(AI49&gt;0,V49,IF(AI50&gt;0,V50,IF(AI51&gt;0,V51,IF(AI52&gt;0,V52,0)))))))))))),
IF(J11=V41,IF(AI42&gt;0,V42,IF(AI43&gt;0,V43,IF(AI44&gt;0,V44,IF(AI45&gt;0,V45,IF(AI46&gt;0,V46,IF(AI47&gt;0,V47,IF(AI48&gt;0,V48,IF(AI49&gt;0,V49,IF(AI50&gt;0,V50,IF(AI51&gt;0,V51,IF(AI52&gt;0,V52,IF(AI53&gt;0,V53,0)))))))))))),
IF(J11=V42,IF(AI43&gt;0,V43,IF(AI44&gt;0,V44,IF(AI45&gt;0,V45,IF(AI46&gt;0,V46,IF(AI47&gt;0,V47,IF(AI48&gt;0,V48,IF(AI49&gt;0,V49,IF(AI50&gt;0,V50,IF(AI51&gt;0,V51,IF(AI52&gt;0,V52,IF(AI53&gt;0,V53,IF(AI54&gt;0,V54,0)))))))))))),
IF(J11=V44,IF(AI45&gt;0,V45,IF(AI46&gt;0,V46,IF(AI47&gt;0,V47,IF(AI48&gt;0,V48,IF(AI49&gt;0,V49,IF(AI50&gt;0,V50,IF(AI51&gt;0,V51,IF(AI52&gt;0,V52,IF(AI53&gt;0,V53,IF(AI54&gt;0,V54,IF(AI55&gt;0,V55,IF(AI56&gt;0,V56,0)))))))))))),
IF(J11=V45,IF(AI46&gt;0,V46,IF(AI47&gt;0,V47,IF(AI48&gt;0,V48,IF(AI49&gt;0,V49,IF(AI50&gt;0,V50,IF(AI51&gt;0,V51,IF(AI52&gt;0,V52,IF(AI53&gt;0,V53,IF(AI54&gt;0,V54,IF(AI55&gt;0,V55,IF(AI56&gt;0,V56,IF(AI57&gt;0,V57,0)))))))))))),
IF(J11=V46,IF(AI47&gt;0,V47,IF(AI48&gt;0,V48,IF(AI49&gt;0,V49,IF(AI50&gt;0,V50,IF(AI51&gt;0,V51,IF(AI52&gt;0,V52,IF(AI53&gt;0,V53,IF(AI54&gt;0,V54,IF(AI55&gt;0,V55,IF(AI56&gt;0,V56,IF(AI57&gt;0,V57,IF(AI58&gt;0,V58,0)))))))))))),V47)))))))))))))))))))))))))))))))))))))</f>
        <v>0</v>
      </c>
      <c r="K12" s="9">
        <f t="shared" si="38"/>
        <v>0</v>
      </c>
      <c r="L12" s="10">
        <f t="shared" si="17"/>
        <v>24</v>
      </c>
      <c r="M12" s="8">
        <f t="shared" si="39"/>
        <v>0</v>
      </c>
      <c r="N12" s="9">
        <f t="shared" si="40"/>
        <v>0</v>
      </c>
      <c r="O12" s="10">
        <f t="shared" si="18"/>
        <v>24</v>
      </c>
      <c r="P12" s="8">
        <f t="shared" si="41"/>
        <v>0</v>
      </c>
      <c r="Q12" s="9">
        <f t="shared" si="42"/>
        <v>0</v>
      </c>
      <c r="R12" s="15">
        <f t="shared" si="19"/>
        <v>24</v>
      </c>
      <c r="S12" s="8" t="str">
        <f t="shared" si="43"/>
        <v>SWEEP HOLE , CIRCULATE HOLE CLEAN.8</v>
      </c>
      <c r="T12" s="9">
        <f t="shared" si="44"/>
        <v>8</v>
      </c>
      <c r="U12" s="10">
        <f t="shared" si="45"/>
        <v>24</v>
      </c>
      <c r="V12" s="12" t="s">
        <v>9</v>
      </c>
      <c r="W12" s="14"/>
      <c r="X12" s="14"/>
      <c r="Y12" s="14"/>
      <c r="Z12" s="37">
        <f t="shared" si="20"/>
        <v>12</v>
      </c>
      <c r="AA12" s="56">
        <v>2</v>
      </c>
      <c r="AB12" s="57"/>
      <c r="AC12" s="58">
        <f t="shared" si="21"/>
        <v>45</v>
      </c>
      <c r="AD12" s="59">
        <f t="shared" si="3"/>
        <v>1.875</v>
      </c>
      <c r="AE12" s="53">
        <f t="shared" si="22"/>
        <v>2</v>
      </c>
      <c r="AF12" s="54">
        <f t="shared" si="23"/>
        <v>21</v>
      </c>
      <c r="AG12" s="53">
        <f t="shared" si="4"/>
        <v>0</v>
      </c>
      <c r="AH12" s="54">
        <f t="shared" si="24"/>
        <v>0</v>
      </c>
      <c r="AI12" s="53">
        <f t="shared" si="5"/>
        <v>0</v>
      </c>
      <c r="AJ12" s="54">
        <f t="shared" si="25"/>
        <v>0</v>
      </c>
      <c r="AK12" s="53">
        <f t="shared" si="6"/>
        <v>0</v>
      </c>
      <c r="AL12" s="54">
        <f t="shared" si="26"/>
        <v>0</v>
      </c>
      <c r="AM12" s="53">
        <f t="shared" si="7"/>
        <v>0</v>
      </c>
      <c r="AN12" s="54">
        <f t="shared" si="27"/>
        <v>0</v>
      </c>
      <c r="AO12" s="53">
        <f t="shared" si="8"/>
        <v>0</v>
      </c>
      <c r="AP12" s="54">
        <f t="shared" si="28"/>
        <v>0</v>
      </c>
      <c r="AQ12" s="53">
        <f t="shared" si="9"/>
        <v>0</v>
      </c>
      <c r="AR12" s="54">
        <f t="shared" si="29"/>
        <v>0</v>
      </c>
      <c r="AS12" s="53">
        <f t="shared" si="10"/>
        <v>0</v>
      </c>
      <c r="AT12" s="54">
        <f t="shared" si="49"/>
        <v>0</v>
      </c>
      <c r="AU12" s="53">
        <f t="shared" si="11"/>
        <v>0</v>
      </c>
      <c r="AV12" s="54">
        <f t="shared" si="50"/>
        <v>0</v>
      </c>
      <c r="AW12" s="53">
        <f t="shared" si="12"/>
        <v>0</v>
      </c>
      <c r="AX12" s="54">
        <f t="shared" si="51"/>
        <v>0</v>
      </c>
      <c r="AY12" s="53">
        <f t="shared" si="0"/>
        <v>0</v>
      </c>
      <c r="AZ12" s="54">
        <f t="shared" si="52"/>
        <v>0</v>
      </c>
      <c r="BA12" s="53">
        <f t="shared" si="1"/>
        <v>0</v>
      </c>
      <c r="BB12" s="54">
        <f t="shared" si="30"/>
        <v>0</v>
      </c>
      <c r="BC12" s="53">
        <f t="shared" si="2"/>
        <v>0</v>
      </c>
      <c r="BD12" s="54">
        <f t="shared" si="31"/>
        <v>0</v>
      </c>
      <c r="BE12" s="38"/>
      <c r="BF12" s="38"/>
      <c r="BG12" s="38"/>
      <c r="BK12" s="38"/>
      <c r="BL12" s="38"/>
      <c r="BM12" s="38"/>
      <c r="BN12" s="38"/>
      <c r="BO12" s="38"/>
      <c r="BP12" s="38"/>
      <c r="BQ12" s="38"/>
      <c r="BR12" s="38"/>
      <c r="BS12" s="60">
        <v>4</v>
      </c>
      <c r="BT12" s="61">
        <f t="shared" si="46"/>
        <v>55</v>
      </c>
      <c r="BU12" s="67">
        <f t="shared" si="13"/>
        <v>2</v>
      </c>
      <c r="BV12" s="68">
        <f t="shared" si="47"/>
        <v>42</v>
      </c>
      <c r="BW12" s="64">
        <f t="shared" si="48"/>
        <v>700</v>
      </c>
      <c r="BX12" s="65">
        <v>700</v>
      </c>
      <c r="BY12" s="99"/>
      <c r="BZ12" s="66">
        <v>8</v>
      </c>
      <c r="CA12" s="12" t="s">
        <v>104</v>
      </c>
      <c r="CB12" s="38"/>
      <c r="CC12" s="38"/>
      <c r="CD12" s="38"/>
      <c r="CE12" s="38"/>
      <c r="CF12" s="38"/>
      <c r="CG12" s="38"/>
      <c r="CH12" s="38"/>
    </row>
    <row r="13" spans="1:86" ht="15" customHeight="1" x14ac:dyDescent="0.25">
      <c r="A13" s="5" t="str">
        <f t="shared" si="32"/>
        <v/>
      </c>
      <c r="B13" s="6">
        <f t="shared" si="33"/>
        <v>0</v>
      </c>
      <c r="C13" s="7">
        <f t="shared" si="14"/>
        <v>24</v>
      </c>
      <c r="D13" s="8">
        <f t="shared" si="34"/>
        <v>0</v>
      </c>
      <c r="E13" s="9">
        <f t="shared" si="35"/>
        <v>0</v>
      </c>
      <c r="F13" s="10">
        <f t="shared" si="15"/>
        <v>24</v>
      </c>
      <c r="G13" s="8">
        <f t="shared" si="36"/>
        <v>0</v>
      </c>
      <c r="H13" s="9">
        <f t="shared" si="37"/>
        <v>0</v>
      </c>
      <c r="I13" s="10">
        <f t="shared" si="16"/>
        <v>24</v>
      </c>
      <c r="J13" s="8">
        <f>IF($H$5&lt;24,0,IF(L12=24,0,
IF(J12=V12,IF(AI13&gt;0,V13,IF(AI14&gt;0,V14,IF(AI15&gt;0,V15,IF(AI16&gt;0,V16,IF(AI17&gt;0,V17,IF(AI18&gt;0,V18,IF(AI19&gt;0,V19,IF(AI20&gt;0,V20,IF(AI21&gt;0,V21,IF(AI22&gt;0,V22,IF(AI23&gt;0,V23,IF(AI24&gt;0,V24,0)))))))))))),
IF(J12=V13,IF(AI14&gt;0,V14,IF(AI15&gt;0,V15,IF(AI16&gt;0,V16,IF(AI17&gt;0,V17,IF(AI18&gt;0,V18,IF(AI19&gt;0,V19,IF(AI20&gt;0,V20,IF(AI21&gt;0,V21,IF(AI22&gt;0,V22,IF(AI23&gt;0,V23,IF(AI24&gt;0,V24,IF(AI25&gt;0,V25,0)))))))))))),
IF(J12=V14,IF(AI15&gt;0,V15,IF(AI16&gt;0,V16,IF(AI17&gt;0,V17,IF(AI18&gt;0,V18,IF(AI19&gt;0,V19,IF(AI20&gt;0,V20,IF(AI21&gt;0,V21,IF(AI22&gt;0,V22,IF(AI23&gt;0,V23,IF(AI24&gt;0,V24,IF(AI25&gt;0,V25,IF(AI26&gt;0,V26,0)))))))))))),
IF(J12=V15,IF(AI16&gt;0,V16,IF(AI17&gt;0,V17,IF(AI18&gt;0,V18,IF(AI19&gt;0,V19,IF(AI20&gt;0,V20,IF(AI21&gt;0,V21,IF(AI22&gt;0,V22,IF(AI23&gt;0,V23,IF(AI24&gt;0,V24,IF(AI25&gt;0,V25,IF(AI26&gt;0,V26,IF(AI27&gt;0,V27,0)))))))))))),
IF(J12=V16,IF(AI17&gt;0,V17,IF(AI18&gt;0,V18,IF(AI19&gt;0,V19,IF(AI20&gt;0,V20,IF(AI21&gt;0,V21,IF(AI22&gt;0,V22,IF(AI23&gt;0,V23,IF(AI24&gt;0,V24,IF(AI25&gt;0,V25,IF(AI26&gt;0,V26,IF(AI27&gt;0,V27,IF(AI28&gt;0,V28,0)))))))))))),
IF(J12=V17,IF(AI18&gt;0,V18,IF(AI19&gt;0,V19,IF(AI20&gt;0,V20,IF(AI21&gt;0,V21,IF(AI22&gt;0,V22,IF(AI23&gt;0,V23,IF(AI24&gt;0,V24,IF(AI25&gt;0,V25,IF(AI26&gt;0,V26,IF(AI27&gt;0,V27,IF(AI28&gt;0,V28,IF(AI29&gt;0,V29,0)))))))))))),
IF(J12=V18,IF(AI19&gt;0,V19,IF(AI20&gt;0,V20,IF(AI21&gt;0,V21,IF(AI22&gt;0,V22,IF(AI23&gt;0,V23,IF(AI24&gt;0,V24,IF(AI25&gt;0,V25,IF(AI26&gt;0,V26,IF(AI27&gt;0,V27,IF(AI28&gt;0,V28,IF(AI29&gt;0,V29,IF(AI30&gt;0,V30,0)))))))))))),
IF(J12=V19,IF(AI20&gt;0,V20,IF(AI21&gt;0,V21,IF(AI22&gt;0,V22,IF(AI23&gt;0,V23,IF(AI24&gt;0,V24,IF(AI25&gt;0,V25,IF(AI26&gt;0,V26,IF(AI27&gt;0,V27,IF(AI28&gt;0,V28,IF(AI29&gt;0,V29,IF(AI30&gt;0,V30,IF(AI30&gt;0,V30,0)))))))))))),
IF(J12=V20,IF(AI21&gt;0,V21,IF(AI22&gt;0,V22,IF(AI23&gt;0,V23,IF(AI24&gt;0,V24,IF(AI25&gt;0,V25,IF(AI26&gt;0,V26,IF(AI27&gt;0,V27,IF(AI28&gt;0,V28,IF(AI29&gt;0,V29,IF(AI30&gt;0,V30,IF(AI31&gt;0,V31,IF(AI32&gt;0,V32,0)))))))))))),
IF(J12=V21,IF(AI22&gt;0,V22,IF(AI23&gt;0,V23,IF(AI24&gt;0,V24,IF(AI25&gt;0,V25,IF(AI26&gt;0,V26,IF(AI27&gt;0,V27,IF(AI28&gt;0,V28,IF(AI29&gt;0,V29,IF(AI30&gt;0,V30,IF(AI31&gt;0,V31,IF(AI32&gt;0,V32,IF(AI33&gt;0,V33,0)))))))))))),
IF(J12=V22,IF(AI23&gt;0,V23,IF(AI24&gt;0,V24,IF(AI25&gt;0,V25,IF(AI16&gt;0,V26,IF(AI27&gt;0,V27,IF(AI28&gt;0,V28,IF(AI29&gt;0,V29,IF(AI30&gt;0,V30,IF(AI31&gt;0,V31,IF(AI32&gt;0,V32,IF(AI33&gt;0,V33,IF(AI34&gt;0,V34,0)))))))))))),
IF(J12=V23,IF(AI24&gt;0,V24,IF(AI25&gt;0,V25,IF(AI26&gt;0,V26,IF(AI27&gt;0,V27,IF(AI28&gt;0,V28,IF(AI29&gt;0,V29,IF(AI30&gt;0,V30,IF(AI31&gt;0,V31,IF(AI32&gt;0,V32,IF(AI33&gt;0,V33,IF(AI34&gt;0,V34,IF(AI35&gt;0,V35,0)))))))))))),
IF(J12=V24,IF(AI25&gt;0,V25,IF(AI26&gt;0,V26,IF(AI27&gt;0,V27,IF(AI28&gt;0,V28,IF(AI29&gt;0,V29,IF(AI30&gt;0,V30,IF(AI31&gt;0,V31,IF(AI32&gt;0,V32,IF(AI33&gt;0,V27IF(AI34&gt;0,V34,IF(AI35&gt;0,V35,IF(AI36&gt;0,V36,0)))))))))))),
IF(J12=V25,IF(AI26&gt;0,V26,IF(AI27&gt;0,V27,IF(AI28&gt;0,V28,IF(AI29&gt;0,V29,IF(AI30&gt;0,V30,IF(AI31&gt;0,V31,IF(AI32&gt;0,V32,IF(AI33&gt;0,V33,IF(AI34&gt;0,V34,IF(AI35&gt;0,V35,IF(AI36&gt;0,V36,IF(AI37&gt;0,V37,0)))))))))))),
IF(J12=V26,IF(AI27&gt;0,V27,IF(AI28&gt;0,V28,IF(AI29&gt;0,V29,IF(AI30&gt;0,V30,IF(AI31&gt;0,V31,IF(AI32&gt;0,V32,IF(AI33&gt;0,V33,IF(AI34&gt;0,V34,IF(AI35&gt;0,V35,IF(AI36&gt;0,V36,IF(AI37&gt;0,V37,IF(AI38&gt;0,V38,0)))))))))))),
IF(J12=V27,IF(AI28&gt;0,V28,IF(AI29&gt;0,V29,IF(AI30&gt;0,V30,IF(AI31&gt;0,V31,IF(AI32&gt;0,V32,IF(AI33&gt;0,V33,IF(AI34&gt;0,V34,IF(AI35&gt;0,V35,IF(AI36&gt;0,V36,IF(AI37&gt;0,V37,IF(AI38&gt;0,V38,IF(AI39&gt;0,V39,0)))))))))))),
IF(J12=V28,IF(AI29&gt;0,V29,IF(AI30&gt;0,V30,IF(AI31&gt;0,V31,IF(AI32&gt;0,V32,IF(AI33&gt;0,V33,IF(AI34&gt;0,V34,IF(AI35&gt;0,V35,IF(AI36&gt;0,V36,IF(AI37&gt;0,V37,IF(AI38&gt;0,V38,IF(AI39&gt;0,V39,IF(AI40&gt;0,V40,0)))))))))))),
IF(J12=V29,IF(AI30&gt;0,V30,IF(AI31&gt;0,V31,IF(AI32&gt;0,V32,IF(AI33&gt;0,V33,IF(AI34&gt;0,V34,IF(AI35&gt;0,V35,IF(AI36&gt;0,V36,IF(AI37&gt;0,V37,IF(AI38&gt;0,V38,IF(AI39&gt;0,V39,IF(AI40&gt;0,V40,IF(AI41&gt;0,V41,0)))))))))))),
IF(J12=V30,IF(AI31&gt;0,V31,IF(AI32&gt;0,V32,IF(AI33&gt;0,V33,IF(AI34&gt;0,V34,IF(AI35&gt;0,V35,IF(AI36&gt;0,V36,IF(AI37&gt;0,V37,IF(AI38&gt;0,V38,IF(AI39&gt;0,V39,F(AI40&gt;0,V40,IF(AI41&gt;0,V41,IF(AI42&gt;0,V42,0)))))))))))),
IF(J12=V31,IF(AI32&gt;0,V32,IF(AI33&gt;0,V33,IF(AI34&gt;0,V34,IF(AI35&gt;0,V35,IF(AI36&gt;0,V36,IF(AI37&gt;0,V37,IF(AI38&gt;0,V38,IF(AI39&gt;0,V39,IF(AI40&gt;0,V40,IF(AI41&gt;0,V41,IF(AI42&gt;0,V42,IF(AI43&gt;0,V43,0)))))))))))),
IF(J12=V32,IF(AI33&gt;0,V33,IF(AI34&gt;0,V34,IF(AI35&gt;0,V35,IF(AI36&gt;0,V36,IF(AI37&gt;0,V37,IF(AI38&gt;0,V38,IF(AI39&gt;0,V39,IF(AI40&gt;0,V40,IF(AI41&gt;0,V41,IF(AI42&gt;0,V42,IF(AI43&gt;0,V43,IF(AI44&gt;0,V44,0)))))))))))),
IF(J12=V33,IF(AI34&gt;0,V34,IF(AI35&gt;0,V35,IF(AI36&gt;0,V36,IF(AI37&gt;0,V37,IF(AI38&gt;0,V38,IF(AI39&gt;0,V39,IF(AI40&gt;0,V40,IF(AI41&gt;0,V41,IF(AI42&gt;0,V42,IF(AI43&gt;0,V43,IF(AI44&gt;0,V44,IF(AI45&gt;0,V45,0)))))))))))),
IF(J12=V34,IF(AI35&gt;0,V35,IF(AI36&gt;0,V36,IF(AI37&gt;0,V37,IF(AI38&gt;0,V38,IF(AI39&gt;0,V39,IF(AI40&gt;0,V40,IF(AI41&gt;0,V41,IF(AI42&gt;0,V42,IF(AI43&gt;0,V43,IF(AI44&gt;0,V44,IF(AI45&gt;0,V45,IF(AI46&gt;0,V46,0)))))))))))),
IF(J12=V35,IF(AI36&gt;0,V36,IF(AI37&gt;0,V37,IF(AI38&gt;0,V38,IF(AI39&gt;0,V39,IF(AI40&gt;0,V40,IF(AI41&gt;0,V41,IF(AI42&gt;0,V42,IF(AI43&gt;0,V43,IF(AI44&gt;0,V44,IF(AI45&gt;0,V45,IF(AI46&gt;0,V46,IF(AI47&gt;0,V47,0)))))))))))),
IF(J12=V36,IF(AI37&gt;0,V37,IF(AI38&gt;0,V38,IF(AI39&gt;0,V39,IF(AI40&gt;0,V40,IF(AI41&gt;0,V41,IF(AI42&gt;0,V42,IF(AI43&gt;0,V43,IF(AI44&gt;0,V44,IF(AI45&gt;0,V45,IF(AI46&gt;0,V46,IF(AI47&gt;0,V47,IF(AI48&gt;0,V48,0)))))))))))),
IF(J12=V37,IF(AI38&gt;0,V38,IF(AI39&gt;0,V39,IF(AI40&gt;0,V40,IF(AI41&gt;0,V41,IF(AI42&gt;0,V42,IF(AI43&gt;0,V43,IF(AI44&gt;0,V44,IF(AI45&gt;0,V45,IF(AI46&gt;0,V46,IF(AI47&gt;0,V47,IF(AI48&gt;0,V48,IF(AI49&gt;0,V49,0)))))))))))),
IF(J12=V38,IF(AI39&gt;0,V39,IF(AI40&gt;0,V40,IF(AI41&gt;0,V41,IF(AI42&gt;0,V42,IF(AI43&gt;0,V43,IF(AI44&gt;0,V44,IF(AI45&gt;0,V45,IF(AI46&gt;0,V46,IF(AI47&gt;0,V47,IF(AI48&gt;0,V48,IF(AI49&gt;0,V49,IF(AI50&gt;0,V50,0)))))))))))),
IF(J12=V39,IF(AI40&gt;0,V40,IF(AI41&gt;0,V41,IF(AI42&gt;0,V42,IF(AI43&gt;0,V43,IF(AI44&gt;0,V44,IF(AI45&gt;0,V45,IF(AI46&gt;0,V46,IF(AI47&gt;0,V47,IF(AI48&gt;0,V48,IF(AI49&gt;0,V49,IF(AI50&gt;0,V50,IF(AI51&gt;0,V51,0)))))))))))),
IF(J12=V40,IF(AI41&gt;0,V41,IF(AI42&gt;0,V42,IF(AI43&gt;0,V43,IF(AI44&gt;0,V44,IF(AI45&gt;0,V45,IF(AI46&gt;0,V46,IF(AI47&gt;0,V47,IF(AI48&gt;0,V48,IF(AI49&gt;0,V49,IF(AI50&gt;0,V50,IF(AI51&gt;0,V51,IF(AI52&gt;0,V52,0)))))))))))),
IF(J12=V41,IF(AI42&gt;0,V42,IF(AI43&gt;0,V43,IF(AI44&gt;0,V44,IF(AI45&gt;0,V45,IF(AI46&gt;0,V46,IF(AI47&gt;0,V47,IF(AI48&gt;0,V48,IF(AI49&gt;0,V49,IF(AI50&gt;0,V50,IF(AI51&gt;0,V51,IF(AI52&gt;0,V52,IF(AI53&gt;0,V53,0)))))))))))),
IF(J12=V42,IF(AI43&gt;0,V43,IF(AI44&gt;0,V44,IF(AI45&gt;0,V45,IF(AI46&gt;0,V46,IF(AI47&gt;0,V47,IF(AI48&gt;0,V48,IF(AI49&gt;0,V49,IF(AI50&gt;0,V50,IF(AI51&gt;0,V51,IF(AI52&gt;0,V52,IF(AI53&gt;0,V53,IF(AI54&gt;0,V54,0)))))))))))),
IF(J12=V43,IF(AI44&gt;0,V44,IF(AI45&gt;0,V45,IF(AI46&gt;0,V46,IF(AI47&gt;0,V47,IF(AI48&gt;0,V48,IF(AI49&gt;0,V49,IF(AI50&gt;0,V50,IF(AI51&gt;0,V51,IF(AI52&gt;0,V52,IF(AI53&gt;0,V53,IF(AI54&gt;0,V54,IF(AI55&gt;0,V55,0)))))))))))),
IF(J12=V45,IF(AI46&gt;0,V46,IF(AI47&gt;0,V47,IF(AI48&gt;0,V48,IF(AI49&gt;0,V49,IF(AI50&gt;0,V50,IF(AI51&gt;0,V51,IF(AI52&gt;0,V52,IF(AI53&gt;0,V53,IF(AI54&gt;0,V54,IF(AI55&gt;0,V55,IF(AI56&gt;0,V56,IF(AI57&gt;0,V57,0)))))))))))),
IF(J12=V46,IF(AI47&gt;0,V47,IF(AI48&gt;0,V48,IF(AI49&gt;0,V49,IF(AI50&gt;0,V50,IF(AI51&gt;0,V51,IF(AI52&gt;0,V52,IF(AI53&gt;0,V53,IF(AI54&gt;0,V54,IF(AI55&gt;0,V55,IF(AI56&gt;0,V56,IF(AI57&gt;0,V57,IF(AI58&gt;0,V58,0)))))))))))),
IF(J12=V47,IF(AI48&gt;0,V48,IF(AI49&gt;0,V49,IF(AI50&gt;0,V50,IF(AI51&gt;0,V51,IF(AI52&gt;0,V52,IF(AI53&gt;0,V53,IF(AI54&gt;0,V54,IF(AI55&gt;0,V55,IF(AI56&gt;0,V56,IF(AI57&gt;0,V57,IF(AI58&gt;0,V58,IF(AI59&gt;0,V59,0)))))))))))),V48)))))))))))))))))))))))))))))))))))))</f>
        <v>0</v>
      </c>
      <c r="K13" s="9">
        <f t="shared" si="38"/>
        <v>0</v>
      </c>
      <c r="L13" s="10">
        <f t="shared" si="17"/>
        <v>24</v>
      </c>
      <c r="M13" s="8">
        <f t="shared" si="39"/>
        <v>0</v>
      </c>
      <c r="N13" s="9">
        <f t="shared" si="40"/>
        <v>0</v>
      </c>
      <c r="O13" s="10">
        <f t="shared" si="18"/>
        <v>24</v>
      </c>
      <c r="P13" s="8">
        <f t="shared" si="41"/>
        <v>0</v>
      </c>
      <c r="Q13" s="9">
        <f t="shared" si="42"/>
        <v>0</v>
      </c>
      <c r="R13" s="15">
        <f t="shared" si="19"/>
        <v>24</v>
      </c>
      <c r="S13" s="8">
        <f t="shared" si="43"/>
        <v>0</v>
      </c>
      <c r="T13" s="9">
        <f t="shared" si="44"/>
        <v>0</v>
      </c>
      <c r="U13" s="10">
        <f t="shared" si="45"/>
        <v>24</v>
      </c>
      <c r="V13" s="12" t="s">
        <v>13</v>
      </c>
      <c r="W13" s="14"/>
      <c r="X13" s="14"/>
      <c r="Y13" s="14"/>
      <c r="Z13" s="37">
        <f t="shared" si="20"/>
        <v>13</v>
      </c>
      <c r="AA13" s="56">
        <v>2</v>
      </c>
      <c r="AB13" s="57"/>
      <c r="AC13" s="58">
        <f t="shared" si="21"/>
        <v>47</v>
      </c>
      <c r="AD13" s="59">
        <f t="shared" si="3"/>
        <v>1.9583333333333333</v>
      </c>
      <c r="AE13" s="53">
        <f t="shared" si="22"/>
        <v>2</v>
      </c>
      <c r="AF13" s="54">
        <f t="shared" si="23"/>
        <v>23</v>
      </c>
      <c r="AG13" s="53">
        <f t="shared" si="4"/>
        <v>0</v>
      </c>
      <c r="AH13" s="54">
        <f t="shared" si="24"/>
        <v>0</v>
      </c>
      <c r="AI13" s="53">
        <f t="shared" si="5"/>
        <v>0</v>
      </c>
      <c r="AJ13" s="54">
        <f t="shared" si="25"/>
        <v>0</v>
      </c>
      <c r="AK13" s="53">
        <f t="shared" si="6"/>
        <v>0</v>
      </c>
      <c r="AL13" s="54">
        <f t="shared" si="26"/>
        <v>0</v>
      </c>
      <c r="AM13" s="53">
        <f t="shared" si="7"/>
        <v>0</v>
      </c>
      <c r="AN13" s="54">
        <f t="shared" si="27"/>
        <v>0</v>
      </c>
      <c r="AO13" s="53">
        <f t="shared" si="8"/>
        <v>0</v>
      </c>
      <c r="AP13" s="54">
        <f t="shared" si="28"/>
        <v>0</v>
      </c>
      <c r="AQ13" s="53">
        <f t="shared" si="9"/>
        <v>0</v>
      </c>
      <c r="AR13" s="54">
        <f t="shared" si="29"/>
        <v>0</v>
      </c>
      <c r="AS13" s="53">
        <f t="shared" si="10"/>
        <v>0</v>
      </c>
      <c r="AT13" s="54">
        <f t="shared" si="49"/>
        <v>0</v>
      </c>
      <c r="AU13" s="53">
        <f t="shared" si="11"/>
        <v>0</v>
      </c>
      <c r="AV13" s="54">
        <f t="shared" si="50"/>
        <v>0</v>
      </c>
      <c r="AW13" s="53">
        <f t="shared" si="12"/>
        <v>0</v>
      </c>
      <c r="AX13" s="54">
        <f t="shared" si="51"/>
        <v>0</v>
      </c>
      <c r="AY13" s="53">
        <f t="shared" si="0"/>
        <v>0</v>
      </c>
      <c r="AZ13" s="54">
        <f t="shared" si="52"/>
        <v>0</v>
      </c>
      <c r="BA13" s="53">
        <f t="shared" si="1"/>
        <v>0</v>
      </c>
      <c r="BB13" s="54">
        <f t="shared" si="30"/>
        <v>0</v>
      </c>
      <c r="BC13" s="53">
        <f t="shared" si="2"/>
        <v>0</v>
      </c>
      <c r="BD13" s="54">
        <f t="shared" si="31"/>
        <v>0</v>
      </c>
      <c r="BE13" s="38"/>
      <c r="BF13" s="38"/>
      <c r="BG13" s="38"/>
      <c r="BK13" s="38"/>
      <c r="BL13" s="38"/>
      <c r="BM13" s="38"/>
      <c r="BN13" s="38"/>
      <c r="BO13" s="38"/>
      <c r="BP13" s="38"/>
      <c r="BQ13" s="38"/>
      <c r="BR13" s="38"/>
      <c r="BS13" s="60">
        <v>10</v>
      </c>
      <c r="BT13" s="61">
        <f t="shared" si="46"/>
        <v>65</v>
      </c>
      <c r="BU13" s="67">
        <f t="shared" si="13"/>
        <v>2</v>
      </c>
      <c r="BV13" s="68">
        <f t="shared" si="47"/>
        <v>44</v>
      </c>
      <c r="BW13" s="64">
        <f t="shared" si="48"/>
        <v>700</v>
      </c>
      <c r="BX13" s="65">
        <v>700</v>
      </c>
      <c r="BY13" s="99"/>
      <c r="BZ13" s="66">
        <v>9</v>
      </c>
      <c r="CA13" s="12" t="s">
        <v>105</v>
      </c>
      <c r="CB13" s="38"/>
      <c r="CC13" s="38"/>
      <c r="CD13" s="38"/>
      <c r="CE13" s="38"/>
      <c r="CF13" s="38"/>
      <c r="CG13" s="38"/>
      <c r="CH13" s="38"/>
    </row>
    <row r="14" spans="1:86" ht="15" customHeight="1" x14ac:dyDescent="0.25">
      <c r="A14" s="5" t="str">
        <f t="shared" si="32"/>
        <v/>
      </c>
      <c r="B14" s="6">
        <f t="shared" si="33"/>
        <v>0</v>
      </c>
      <c r="C14" s="7">
        <f t="shared" si="14"/>
        <v>24</v>
      </c>
      <c r="D14" s="8">
        <f t="shared" si="34"/>
        <v>0</v>
      </c>
      <c r="E14" s="9">
        <f t="shared" si="35"/>
        <v>0</v>
      </c>
      <c r="F14" s="10">
        <f t="shared" si="15"/>
        <v>24</v>
      </c>
      <c r="G14" s="8">
        <f t="shared" si="36"/>
        <v>0</v>
      </c>
      <c r="H14" s="9">
        <f t="shared" si="37"/>
        <v>0</v>
      </c>
      <c r="I14" s="10">
        <f t="shared" si="16"/>
        <v>24</v>
      </c>
      <c r="J14" s="8">
        <f>IF($H$5&lt;24,0,IF(L13=24,0,
IF(J13=V13,IF(AI14&gt;0,V14,IF(AI15&gt;0,V15,IF(AI16&gt;0,V16,IF(AI17&gt;0,V17,IF(AI18&gt;0,V18,IF(AI19&gt;0,V19,IF(AI20&gt;0,V20,IF(AI21&gt;0,V21,IF(AI22&gt;0,V22,IF(AI23&gt;0,V23,IF(AI24&gt;0,V24,IF(AI25&gt;0,V25,0)))))))))))),
IF(J13=V14,IF(AI15&gt;0,V15,IF(AI16&gt;0,V16,IF(AI17&gt;0,V17,IF(AI18&gt;0,V18,IF(AI19&gt;0,V19,IF(AI20&gt;0,V20,IF(AI21&gt;0,V21,IF(AI22&gt;0,V22,IF(AI23&gt;0,V23,IF(AI24&gt;0,V24,IF(AI25&gt;0,V25,IF(AI26&gt;0,V26,0)))))))))))),
IF(J13=V15,IF(AI16&gt;0,V16,IF(AI17&gt;0,V17,IF(AI18&gt;0,V18,IF(AI19&gt;0,V19,IF(AI20&gt;0,V20,IF(AI21&gt;0,V21,IF(AI22&gt;0,V22,IF(AI23&gt;0,V23,IF(AI24&gt;0,V24,IF(AI25&gt;0,V25,IF(AI26&gt;0,V26,IF(AI27&gt;0,V27,0)))))))))))),
IF(J13=V16,IF(AI17&gt;0,V17,IF(AI18&gt;0,V18,IF(AI19&gt;0,V19,IF(AI20&gt;0,V20,IF(AI21&gt;0,V21,IF(AI22&gt;0,V22,IF(AI23&gt;0,V23,IF(AI24&gt;0,V24,IF(AI25&gt;0,V25,IF(AI26&gt;0,V26,IF(AI27&gt;0,V27,IF(AI28&gt;0,V28,0)))))))))))),
IF(J13=V17,IF(AI18&gt;0,V18,IF(AI19&gt;0,V19,IF(AI20&gt;0,V20,IF(AI21&gt;0,V21,IF(AI22&gt;0,V22,IF(AI23&gt;0,V23,IF(AI24&gt;0,V24,IF(AI25&gt;0,V25,IF(AI26&gt;0,V26,IF(AI27&gt;0,V27,IF(AI28&gt;0,V28,IF(AI29&gt;0,V29,0)))))))))))),
IF(J13=V18,IF(AI19&gt;0,V19,IF(AI20&gt;0,V20,IF(AI21&gt;0,V21,IF(AI22&gt;0,V22,IF(AI23&gt;0,V23,IF(AI24&gt;0,V24,IF(AI25&gt;0,V25,IF(AI26&gt;0,V26,IF(AI27&gt;0,V27,IF(AI28&gt;0,V28,IF(AI29&gt;0,V29,IF(AI30&gt;0,V30,0)))))))))))),
IF(J13=V19,IF(AI20&gt;0,V20,IF(AI21&gt;0,V21,IF(AI22&gt;0,V22,IF(AI23&gt;0,V23,IF(AI24&gt;0,V24,IF(AI25&gt;0,V25,IF(AI26&gt;0,V26,IF(AI27&gt;0,V27,IF(AI28&gt;0,V28,IF(AI29&gt;0,V29,IF(AI30&gt;0,V30,IF(AI31&gt;0,V31,0)))))))))))),
IF(J13=V20,IF(AI21&gt;0,V21,IF(AI22&gt;0,V22,IF(AI23&gt;0,V23,IF(AI24&gt;0,V24,IF(AI25&gt;0,V25,IF(AI26&gt;0,V26,IF(AI27&gt;0,V27,IF(AI28&gt;0,V28,IF(AI29&gt;0,V29,IF(AI30&gt;0,V30,IF(AI31&gt;0,V31,IF(AI31&gt;0,V31,0)))))))))))),
IF(J13=V21,IF(AI22&gt;0,V22,IF(AI23&gt;0,V23,IF(AI24&gt;0,V24,IF(AI25&gt;0,V25,IF(AI26&gt;0,V26,IF(AI27&gt;0,V27,IF(AI28&gt;0,V28,IF(AI29&gt;0,V29,IF(AI30&gt;0,V30,IF(AI31&gt;0,V31,IF(AI32&gt;0,V32,IF(AI33&gt;0,V33,0)))))))))))),
IF(J13=V22,IF(AI23&gt;0,V23,IF(AI24&gt;0,V24,IF(AI25&gt;0,V25,IF(AI26&gt;0,V26,IF(AI27&gt;0,V27,IF(AI28&gt;0,V28,IF(AI29&gt;0,V29,IF(AI30&gt;0,V30,IF(AI31&gt;0,V31,IF(AI32&gt;0,V32,IF(AI33&gt;0,V33,IF(AI34&gt;0,V34,0)))))))))))),
IF(J13=V23,IF(AI24&gt;0,V24,IF(AI25&gt;0,V25,IF(AI26&gt;0,V26,IF(AI17&gt;0,V27,IF(AI28&gt;0,V28,IF(AI29&gt;0,V29,IF(AI30&gt;0,V30,IF(AI31&gt;0,V31,IF(AI32&gt;0,V32,IF(AI33&gt;0,V33,IF(AI34&gt;0,V34,IF(AI35&gt;0,V35,0)))))))))))),
IF(J13=V24,IF(AI25&gt;0,V25,IF(AI26&gt;0,V26,IF(AI27&gt;0,V27,IF(AI28&gt;0,V28,IF(AI29&gt;0,V29,IF(AI30&gt;0,V30,IF(AI31&gt;0,V31,IF(AI32&gt;0,V32,IF(AI33&gt;0,V33,IF(AI34&gt;0,V34,IF(AI35&gt;0,V35,IF(AI36&gt;0,V36,0)))))))))))),
IF(J13=V25,IF(AI26&gt;0,V26,IF(AI27&gt;0,V27,IF(AI28&gt;0,V28,IF(AI29&gt;0,V29,IF(AI30&gt;0,V30,IF(AI31&gt;0,V31,IF(AI32&gt;0,V32,IF(AI33&gt;0,V33,IF(AI34&gt;0,V27IF(AI35&gt;0,V35,IF(AI36&gt;0,V36,IF(AI37&gt;0,V37,0)))))))))))),
IF(J13=V26,IF(AI27&gt;0,V27,IF(AI28&gt;0,V28,IF(AI29&gt;0,V29,IF(AI30&gt;0,V30,IF(AI31&gt;0,V31,IF(AI32&gt;0,V32,IF(AI33&gt;0,V33,IF(AI34&gt;0,V34,IF(AI35&gt;0,V35,IF(AI36&gt;0,V36,IF(AI37&gt;0,V37,IF(AI38&gt;0,V38,0)))))))))))),
IF(J13=V27,IF(AI28&gt;0,V28,IF(AI29&gt;0,V29,IF(AI30&gt;0,V30,IF(AI31&gt;0,V31,IF(AI32&gt;0,V32,IF(AI33&gt;0,V33,IF(AI34&gt;0,V34,IF(AI35&gt;0,V35,IF(AI36&gt;0,V36,IF(AI37&gt;0,V37,IF(AI38&gt;0,V38,IF(AI39&gt;0,V39,0)))))))))))),
IF(J13=V28,IF(AI29&gt;0,V29,IF(AI30&gt;0,V30,IF(AI31&gt;0,V31,IF(AI32&gt;0,V32,IF(AI33&gt;0,V33,IF(AI34&gt;0,V34,IF(AI35&gt;0,V35,IF(AI36&gt;0,V36,IF(AI37&gt;0,V37,IF(AI38&gt;0,V38,IF(AI39&gt;0,V39,IF(AI40&gt;0,V40,0)))))))))))),
IF(J13=V29,IF(AI30&gt;0,V30,IF(AI31&gt;0,V31,IF(AI32&gt;0,V32,IF(AI33&gt;0,V33,IF(AI34&gt;0,V34,IF(AI35&gt;0,V35,IF(AI36&gt;0,V36,IF(AI37&gt;0,V37,IF(AI38&gt;0,V38,IF(AI39&gt;0,V39,IF(AI40&gt;0,V40,IF(AI41&gt;0,V41,0)))))))))))),
IF(J13=V30,IF(AI31&gt;0,V31,IF(AI32&gt;0,V32,IF(AI33&gt;0,V33,IF(AI34&gt;0,V34,IF(AI35&gt;0,V35,IF(AI36&gt;0,V36,IF(AI37&gt;0,V37,IF(AI38&gt;0,V38,IF(AI39&gt;0,V39,IF(AI40&gt;0,V40,IF(AI41&gt;0,V41,IF(AI42&gt;0,V42,0)))))))))))),
IF(J13=V31,IF(AI32&gt;0,V32,IF(AI33&gt;0,V33,IF(AI34&gt;0,V34,IF(AI35&gt;0,V35,IF(AI36&gt;0,V36,IF(AI37&gt;0,V37,IF(AI38&gt;0,V38,IF(AI39&gt;0,V39,IF(AI40&gt;0,V40,F(AI41&gt;0,V41,IF(AI42&gt;0,V42,IF(AI43&gt;0,V43,0)))))))))))),
IF(J13=V32,IF(AI33&gt;0,V33,IF(AI34&gt;0,V34,IF(AI35&gt;0,V35,IF(AI36&gt;0,V36,IF(AI37&gt;0,V37,IF(AI38&gt;0,V38,IF(AI39&gt;0,V39,IF(AI40&gt;0,V40,IF(AI41&gt;0,V41,IF(AI42&gt;0,V42,IF(AI43&gt;0,V43,IF(AI44&gt;0,V44,0)))))))))))),
IF(J13=V33,IF(AI34&gt;0,V34,IF(AI35&gt;0,V35,IF(AI36&gt;0,V36,IF(AI37&gt;0,V37,IF(AI38&gt;0,V38,IF(AI39&gt;0,V39,IF(AI40&gt;0,V40,IF(AI41&gt;0,V41,IF(AI42&gt;0,V42,IF(AI43&gt;0,V43,IF(AI44&gt;0,V44,IF(AI45&gt;0,V45,0)))))))))))),
IF(J13=V34,IF(AI35&gt;0,V35,IF(AI36&gt;0,V36,IF(AI37&gt;0,V37,IF(AI38&gt;0,V38,IF(AI39&gt;0,V39,IF(AI40&gt;0,V40,IF(AI41&gt;0,V41,IF(AI42&gt;0,V42,IF(AI43&gt;0,V43,IF(AI44&gt;0,V44,IF(AI45&gt;0,V45,IF(AI46&gt;0,V46,0)))))))))))),
IF(J13=V35,IF(AI36&gt;0,V36,IF(AI37&gt;0,V37,IF(AI38&gt;0,V38,IF(AI39&gt;0,V39,IF(AI40&gt;0,V40,IF(AI41&gt;0,V41,IF(AI42&gt;0,V42,IF(AI43&gt;0,V43,IF(AI44&gt;0,V44,IF(AI45&gt;0,V45,IF(AI46&gt;0,V46,IF(AI47&gt;0,V47,0)))))))))))),
IF(J13=V36,IF(AI37&gt;0,V37,IF(AI38&gt;0,V38,IF(AI39&gt;0,V39,IF(AI40&gt;0,V40,IF(AI41&gt;0,V41,IF(AI42&gt;0,V42,IF(AI43&gt;0,V43,IF(AI44&gt;0,V44,IF(AI45&gt;0,V45,IF(AI46&gt;0,V46,IF(AI47&gt;0,V47,IF(AI48&gt;0,V48,0)))))))))))),
IF(J13=V37,IF(AI38&gt;0,V38,IF(AI39&gt;0,V39,IF(AI40&gt;0,V40,IF(AI41&gt;0,V41,IF(AI42&gt;0,V42,IF(AI43&gt;0,V43,IF(AI44&gt;0,V44,IF(AI45&gt;0,V45,IF(AI46&gt;0,V46,IF(AI47&gt;0,V47,IF(AI48&gt;0,V48,IF(AI49&gt;0,V49,0)))))))))))),
IF(J13=V38,IF(AI39&gt;0,V39,IF(AI40&gt;0,V40,IF(AI41&gt;0,V41,IF(AI42&gt;0,V42,IF(AI43&gt;0,V43,IF(AI44&gt;0,V44,IF(AI45&gt;0,V45,IF(AI46&gt;0,V46,IF(AI47&gt;0,V47,IF(AI48&gt;0,V48,IF(AI49&gt;0,V49,IF(AI50&gt;0,V50,0)))))))))))),
IF(J13=V39,IF(AI40&gt;0,V40,IF(AI41&gt;0,V41,IF(AI42&gt;0,V42,IF(AI43&gt;0,V43,IF(AI44&gt;0,V44,IF(AI45&gt;0,V45,IF(AI46&gt;0,V46,IF(AI47&gt;0,V47,IF(AI48&gt;0,V48,IF(AI49&gt;0,V49,IF(AI50&gt;0,V50,IF(AI51&gt;0,V51,0)))))))))))),
IF(J13=V40,IF(AI41&gt;0,V41,IF(AI42&gt;0,V42,IF(AI43&gt;0,V43,IF(AI44&gt;0,V44,IF(AI45&gt;0,V45,IF(AI46&gt;0,V46,IF(AI47&gt;0,V47,IF(AI48&gt;0,V48,IF(AI49&gt;0,V49,IF(AI50&gt;0,V50,IF(AI51&gt;0,V51,IF(AI52&gt;0,V52,0)))))))))))),
IF(J13=V41,IF(AI42&gt;0,V42,IF(AI43&gt;0,V43,IF(AI44&gt;0,V44,IF(AI45&gt;0,V45,IF(AI46&gt;0,V46,IF(AI47&gt;0,V47,IF(AI48&gt;0,V48,IF(AI49&gt;0,V49,IF(AI50&gt;0,V50,IF(AI51&gt;0,V51,IF(AI52&gt;0,V52,IF(AI53&gt;0,V53,0)))))))))))),
IF(J13=V42,IF(AI43&gt;0,V43,IF(AI44&gt;0,V44,IF(AI45&gt;0,V45,IF(AI46&gt;0,V46,IF(AI47&gt;0,V47,IF(AI48&gt;0,V48,IF(AI49&gt;0,V49,IF(AI50&gt;0,V50,IF(AI51&gt;0,V51,IF(AI52&gt;0,V52,IF(AI53&gt;0,V53,IF(AI54&gt;0,V54,0)))))))))))),
IF(J13=V43,IF(AI44&gt;0,V44,IF(AI45&gt;0,V45,IF(AI46&gt;0,V46,IF(AI47&gt;0,V47,IF(AI48&gt;0,V48,IF(AI49&gt;0,V49,IF(AI50&gt;0,V50,IF(AI51&gt;0,V51,IF(AI52&gt;0,V52,IF(AI53&gt;0,V53,IF(AI54&gt;0,V54,IF(AI55&gt;0,V55,0)))))))))))),
IF(J13=V44,IF(AI45&gt;0,V45,IF(AI46&gt;0,V46,IF(AI47&gt;0,V47,IF(AI48&gt;0,V48,IF(AI49&gt;0,V49,IF(AI50&gt;0,V50,IF(AI51&gt;0,V51,IF(AI52&gt;0,V52,IF(AI53&gt;0,V53,IF(AI54&gt;0,V54,IF(AI55&gt;0,V55,IF(AI56&gt;0,V56,0)))))))))))),
IF(J13=V46,IF(AI47&gt;0,V47,IF(AI48&gt;0,V48,IF(AI49&gt;0,V49,IF(AI50&gt;0,V50,IF(AI51&gt;0,V51,IF(AI52&gt;0,V52,IF(AI53&gt;0,V53,IF(AI54&gt;0,V54,IF(AI55&gt;0,V55,IF(AI56&gt;0,V56,IF(AI57&gt;0,V57,IF(AI58&gt;0,V58,0)))))))))))),
IF(J13=V47,IF(AI48&gt;0,V48,IF(AI49&gt;0,V49,IF(AI50&gt;0,V50,IF(AI51&gt;0,V51,IF(AI52&gt;0,V52,IF(AI53&gt;0,V53,IF(AI54&gt;0,V54,IF(AI55&gt;0,V55,IF(AI56&gt;0,V56,IF(AI57&gt;0,V57,IF(AI58&gt;0,V58,IF(AI59&gt;0,V59,0)))))))))))),
IF(J13=V48,IF(AI49&gt;0,V49,IF(AI50&gt;0,V50,IF(AI51&gt;0,V51,IF(AI52&gt;0,V52,IF(AI53&gt;0,V53,IF(AI54&gt;0,V54,IF(AI55&gt;0,V55,IF(AI56&gt;0,V56,IF(AI57&gt;0,V57,IF(AI58&gt;0,V58,IF(AI59&gt;0,V59,IF(AI60&gt;0,V60,0)))))))))))),V49)))))))))))))))))))))))))))))))))))))</f>
        <v>0</v>
      </c>
      <c r="K14" s="9">
        <f t="shared" si="38"/>
        <v>0</v>
      </c>
      <c r="L14" s="10">
        <f t="shared" si="17"/>
        <v>24</v>
      </c>
      <c r="M14" s="8">
        <f t="shared" si="39"/>
        <v>0</v>
      </c>
      <c r="N14" s="9">
        <f t="shared" si="40"/>
        <v>0</v>
      </c>
      <c r="O14" s="10">
        <f t="shared" si="18"/>
        <v>24</v>
      </c>
      <c r="P14" s="8">
        <f t="shared" si="41"/>
        <v>0</v>
      </c>
      <c r="Q14" s="9">
        <f t="shared" si="42"/>
        <v>0</v>
      </c>
      <c r="R14" s="15">
        <f t="shared" si="19"/>
        <v>24</v>
      </c>
      <c r="S14" s="8">
        <f t="shared" si="43"/>
        <v>0</v>
      </c>
      <c r="T14" s="9">
        <f t="shared" si="44"/>
        <v>0</v>
      </c>
      <c r="U14" s="10">
        <f t="shared" si="45"/>
        <v>24</v>
      </c>
      <c r="V14" s="12" t="s">
        <v>16</v>
      </c>
      <c r="W14" s="14"/>
      <c r="X14" s="14"/>
      <c r="Y14" s="14"/>
      <c r="Z14" s="37">
        <f t="shared" si="20"/>
        <v>14</v>
      </c>
      <c r="AA14" s="56">
        <v>2</v>
      </c>
      <c r="AB14" s="57"/>
      <c r="AC14" s="58">
        <f t="shared" si="21"/>
        <v>49</v>
      </c>
      <c r="AD14" s="59">
        <f t="shared" si="3"/>
        <v>2.0416666666666665</v>
      </c>
      <c r="AE14" s="53">
        <f t="shared" si="22"/>
        <v>2</v>
      </c>
      <c r="AF14" s="54">
        <f t="shared" si="23"/>
        <v>25</v>
      </c>
      <c r="AG14" s="53">
        <f t="shared" si="4"/>
        <v>1</v>
      </c>
      <c r="AH14" s="54">
        <f t="shared" si="24"/>
        <v>1</v>
      </c>
      <c r="AI14" s="53">
        <f t="shared" si="5"/>
        <v>0</v>
      </c>
      <c r="AJ14" s="54">
        <f t="shared" si="25"/>
        <v>0</v>
      </c>
      <c r="AK14" s="53">
        <f t="shared" si="6"/>
        <v>0</v>
      </c>
      <c r="AL14" s="54">
        <f t="shared" si="26"/>
        <v>0</v>
      </c>
      <c r="AM14" s="53">
        <f t="shared" si="7"/>
        <v>0</v>
      </c>
      <c r="AN14" s="54">
        <f t="shared" si="27"/>
        <v>0</v>
      </c>
      <c r="AO14" s="53">
        <f t="shared" si="8"/>
        <v>0</v>
      </c>
      <c r="AP14" s="54">
        <f t="shared" si="28"/>
        <v>0</v>
      </c>
      <c r="AQ14" s="53">
        <f t="shared" si="9"/>
        <v>0</v>
      </c>
      <c r="AR14" s="54">
        <f t="shared" si="29"/>
        <v>0</v>
      </c>
      <c r="AS14" s="53">
        <f t="shared" si="10"/>
        <v>0</v>
      </c>
      <c r="AT14" s="54">
        <f t="shared" si="49"/>
        <v>0</v>
      </c>
      <c r="AU14" s="53">
        <f t="shared" si="11"/>
        <v>0</v>
      </c>
      <c r="AV14" s="54">
        <f t="shared" si="50"/>
        <v>0</v>
      </c>
      <c r="AW14" s="53">
        <f t="shared" si="12"/>
        <v>0</v>
      </c>
      <c r="AX14" s="54">
        <f t="shared" si="51"/>
        <v>0</v>
      </c>
      <c r="AY14" s="53">
        <f t="shared" si="0"/>
        <v>0</v>
      </c>
      <c r="AZ14" s="54">
        <f t="shared" si="52"/>
        <v>0</v>
      </c>
      <c r="BA14" s="53">
        <f t="shared" si="1"/>
        <v>0</v>
      </c>
      <c r="BB14" s="54">
        <f t="shared" si="30"/>
        <v>0</v>
      </c>
      <c r="BC14" s="53">
        <f t="shared" si="2"/>
        <v>0</v>
      </c>
      <c r="BD14" s="54">
        <f t="shared" si="31"/>
        <v>0</v>
      </c>
      <c r="BE14" s="38"/>
      <c r="BF14" s="38"/>
      <c r="BG14" s="38"/>
      <c r="BK14" s="38"/>
      <c r="BL14" s="38"/>
      <c r="BM14" s="38"/>
      <c r="BN14" s="38"/>
      <c r="BO14" s="38"/>
      <c r="BP14" s="38"/>
      <c r="BQ14" s="38"/>
      <c r="BR14" s="38"/>
      <c r="BS14" s="60">
        <v>1</v>
      </c>
      <c r="BT14" s="61">
        <f t="shared" si="46"/>
        <v>66</v>
      </c>
      <c r="BU14" s="67">
        <f t="shared" si="13"/>
        <v>2</v>
      </c>
      <c r="BV14" s="68">
        <f t="shared" si="47"/>
        <v>46</v>
      </c>
      <c r="BW14" s="64">
        <f t="shared" si="48"/>
        <v>700</v>
      </c>
      <c r="BX14" s="65">
        <v>700</v>
      </c>
      <c r="BY14" s="99"/>
      <c r="BZ14" s="66">
        <v>10</v>
      </c>
      <c r="CA14" s="12" t="s">
        <v>106</v>
      </c>
      <c r="CB14" s="38"/>
      <c r="CC14" s="38"/>
      <c r="CD14" s="38"/>
      <c r="CE14" s="38"/>
      <c r="CF14" s="38"/>
      <c r="CG14" s="38"/>
      <c r="CH14" s="38"/>
    </row>
    <row r="15" spans="1:86" ht="15" customHeight="1" x14ac:dyDescent="0.25">
      <c r="A15" s="5" t="str">
        <f t="shared" si="32"/>
        <v/>
      </c>
      <c r="B15" s="6">
        <f t="shared" si="33"/>
        <v>0</v>
      </c>
      <c r="C15" s="7">
        <f t="shared" si="14"/>
        <v>24</v>
      </c>
      <c r="D15" s="8">
        <f t="shared" si="34"/>
        <v>0</v>
      </c>
      <c r="E15" s="9">
        <f t="shared" si="35"/>
        <v>0</v>
      </c>
      <c r="F15" s="10">
        <f t="shared" si="15"/>
        <v>24</v>
      </c>
      <c r="G15" s="8">
        <f t="shared" si="36"/>
        <v>0</v>
      </c>
      <c r="H15" s="9">
        <f t="shared" si="37"/>
        <v>0</v>
      </c>
      <c r="I15" s="10">
        <f t="shared" si="16"/>
        <v>24</v>
      </c>
      <c r="J15" s="8">
        <f>IF($H$5&lt;24,0,IF(L14=24,0,
IF(J14=V14,IF(AI15&gt;0,V15,IF(AI16&gt;0,V16,IF(AI17&gt;0,V17,IF(AI18&gt;0,V18,IF(AI19&gt;0,V19,IF(AI20&gt;0,V20,IF(AI21&gt;0,V21,IF(AI22&gt;0,V22,IF(AI23&gt;0,V23,IF(AI24&gt;0,V24,IF(AI25&gt;0,V25,IF(AI26&gt;0,V26,0)))))))))))),
IF(J14=V15,IF(AI16&gt;0,V16,IF(AI17&gt;0,V17,IF(AI18&gt;0,V18,IF(AI19&gt;0,V19,IF(AI20&gt;0,V20,IF(AI21&gt;0,V21,IF(AI22&gt;0,V22,IF(AI23&gt;0,V23,IF(AI24&gt;0,V24,IF(AI25&gt;0,V25,IF(AI26&gt;0,V26,IF(AI27&gt;0,V27,0)))))))))))),
IF(J14=V16,IF(AI17&gt;0,V17,IF(AI18&gt;0,V18,IF(AI19&gt;0,V19,IF(AI20&gt;0,V20,IF(AI21&gt;0,V21,IF(AI22&gt;0,V22,IF(AI23&gt;0,V23,IF(AI24&gt;0,V24,IF(AI25&gt;0,V25,IF(AI26&gt;0,V26,IF(AI27&gt;0,V27,IF(AI28&gt;0,V28,0)))))))))))),
IF(J14=V17,IF(AI18&gt;0,V18,IF(AI19&gt;0,V19,IF(AI20&gt;0,V20,IF(AI21&gt;0,V21,IF(AI22&gt;0,V22,IF(AI23&gt;0,V23,IF(AI24&gt;0,V24,IF(AI25&gt;0,V25,IF(AI26&gt;0,V26,IF(AI27&gt;0,V27,IF(AI28&gt;0,V28,IF(AI29&gt;0,V29,0)))))))))))),
IF(J14=V18,IF(AI19&gt;0,V19,IF(AI20&gt;0,V20,IF(AI21&gt;0,V21,IF(AI22&gt;0,V22,IF(AI23&gt;0,V23,IF(AI24&gt;0,V24,IF(AI25&gt;0,V25,IF(AI26&gt;0,V26,IF(AI27&gt;0,V27,IF(AI28&gt;0,V28,IF(AI29&gt;0,V29,IF(AI30&gt;0,V30,0)))))))))))),
IF(J14=V19,IF(AI20&gt;0,V20,IF(AI21&gt;0,V21,IF(AI22&gt;0,V22,IF(AI23&gt;0,V23,IF(AI24&gt;0,V24,IF(AI25&gt;0,V25,IF(AI26&gt;0,V26,IF(AI27&gt;0,V27,IF(AI28&gt;0,V28,IF(AI29&gt;0,V29,IF(AI30&gt;0,V30,IF(AI31&gt;0,V31,0)))))))))))),
IF(J14=V20,IF(AI21&gt;0,V21,IF(AI22&gt;0,V22,IF(AI23&gt;0,V23,IF(AI24&gt;0,V24,IF(AI25&gt;0,V25,IF(AI26&gt;0,V26,IF(AI27&gt;0,V27,IF(AI28&gt;0,V28,IF(AI29&gt;0,V29,IF(AI30&gt;0,V30,IF(AI31&gt;0,V31,IF(AI32&gt;0,V32,0)))))))))))),
IF(J14=V21,IF(AI22&gt;0,V22,IF(AI23&gt;0,V23,IF(AI24&gt;0,V24,IF(AI25&gt;0,V25,IF(AI26&gt;0,V26,IF(AI27&gt;0,V27,IF(AI28&gt;0,V28,IF(AI29&gt;0,V29,IF(AI30&gt;0,V30,IF(AI31&gt;0,V31,IF(AI32&gt;0,V32,IF(AI32&gt;0,V32,0)))))))))))),
IF(J14=V22,IF(AI23&gt;0,V23,IF(AI24&gt;0,V24,IF(AI25&gt;0,V25,IF(AI26&gt;0,V26,IF(AI27&gt;0,V27,IF(AI28&gt;0,V28,IF(AI29&gt;0,V29,IF(AI30&gt;0,V30,IF(AI31&gt;0,V31,IF(AI32&gt;0,V32,IF(AI33&gt;0,V33,IF(AI34&gt;0,V34,0)))))))))))),
IF(J14=V23,IF(AI24&gt;0,V24,IF(AI25&gt;0,V25,IF(AI26&gt;0,V26,IF(AI27&gt;0,V27,IF(AI28&gt;0,V28,IF(AI29&gt;0,V29,IF(AI30&gt;0,V30,IF(AI31&gt;0,V31,IF(AI32&gt;0,V32,IF(AI33&gt;0,V33,IF(AI34&gt;0,V34,IF(AI35&gt;0,V35,0)))))))))))),
IF(J14=V24,IF(AI25&gt;0,V25,IF(AI26&gt;0,V26,IF(AI27&gt;0,V27,IF(AI18&gt;0,V28,IF(AI29&gt;0,V29,IF(AI30&gt;0,V30,IF(AI31&gt;0,V31,IF(AI32&gt;0,V32,IF(AI33&gt;0,V33,IF(AI34&gt;0,V34,IF(AI35&gt;0,V35,IF(AI36&gt;0,V36,0)))))))))))),
IF(J14=V25,IF(AI26&gt;0,V26,IF(AI27&gt;0,V27,IF(AI28&gt;0,V28,IF(AI29&gt;0,V29,IF(AI30&gt;0,V30,IF(AI31&gt;0,V31,IF(AI32&gt;0,V32,IF(AI33&gt;0,V33,IF(AI34&gt;0,V34,IF(AI35&gt;0,V35,IF(AI36&gt;0,V36,IF(AI37&gt;0,V37,0)))))))))))),
IF(J14=V26,IF(AI27&gt;0,V27,IF(AI28&gt;0,V28,IF(AI29&gt;0,V29,IF(AI30&gt;0,V30,IF(AI31&gt;0,V31,IF(AI32&gt;0,V32,IF(AI33&gt;0,V33,IF(AI34&gt;0,V34,IF(AI35&gt;0,V27IF(AI36&gt;0,V36,IF(AI37&gt;0,V37,IF(AI38&gt;0,V38,0)))))))))))),
IF(J14=V27,IF(AI28&gt;0,V28,IF(AI29&gt;0,V29,IF(AI30&gt;0,V30,IF(AI31&gt;0,V31,IF(AI32&gt;0,V32,IF(AI33&gt;0,V33,IF(AI34&gt;0,V34,IF(AI35&gt;0,V35,IF(AI36&gt;0,V36,IF(AI37&gt;0,V37,IF(AI38&gt;0,V38,IF(AI39&gt;0,V39,0)))))))))))),
IF(J14=V28,IF(AI29&gt;0,V29,IF(AI30&gt;0,V30,IF(AI31&gt;0,V31,IF(AI32&gt;0,V32,IF(AI33&gt;0,V33,IF(AI34&gt;0,V34,IF(AI35&gt;0,V35,IF(AI36&gt;0,V36,IF(AI37&gt;0,V37,IF(AI38&gt;0,V38,IF(AI39&gt;0,V39,IF(AI40&gt;0,V40,0)))))))))))),
IF(J14=V29,IF(AI30&gt;0,V30,IF(AI31&gt;0,V31,IF(AI32&gt;0,V32,IF(AI33&gt;0,V33,IF(AI34&gt;0,V34,IF(AI35&gt;0,V35,IF(AI36&gt;0,V36,IF(AI37&gt;0,V37,IF(AI38&gt;0,V38,IF(AI39&gt;0,V39,IF(AI40&gt;0,V40,IF(AI41&gt;0,V41,0)))))))))))),
IF(J14=V30,IF(AI31&gt;0,V31,IF(AI32&gt;0,V32,IF(AI33&gt;0,V33,IF(AI34&gt;0,V34,IF(AI35&gt;0,V35,IF(AI36&gt;0,V36,IF(AI37&gt;0,V37,IF(AI38&gt;0,V38,IF(AI39&gt;0,V39,IF(AI40&gt;0,V40,IF(AI41&gt;0,V41,IF(AI42&gt;0,V42,0)))))))))))),
IF(J14=V31,IF(AI32&gt;0,V32,IF(AI33&gt;0,V33,IF(AI34&gt;0,V34,IF(AI35&gt;0,V35,IF(AI36&gt;0,V36,IF(AI37&gt;0,V37,IF(AI38&gt;0,V38,IF(AI39&gt;0,V39,IF(AI40&gt;0,V40,IF(AI41&gt;0,V41,IF(AI42&gt;0,V42,IF(AI43&gt;0,V43,0)))))))))))),
IF(J14=V32,IF(AI33&gt;0,V33,IF(AI34&gt;0,V34,IF(AI35&gt;0,V35,IF(AI36&gt;0,V36,IF(AI37&gt;0,V37,IF(AI38&gt;0,V38,IF(AI39&gt;0,V39,IF(AI40&gt;0,V40,IF(AI41&gt;0,V41,F(AI42&gt;0,V42,IF(AI43&gt;0,V43,IF(AI44&gt;0,V44,0)))))))))))),
IF(J14=V33,IF(AI34&gt;0,V34,IF(AI35&gt;0,V35,IF(AI36&gt;0,V36,IF(AI37&gt;0,V37,IF(AI38&gt;0,V38,IF(AI39&gt;0,V39,IF(AI40&gt;0,V40,IF(AI41&gt;0,V41,IF(AI42&gt;0,V42,IF(AI43&gt;0,V43,IF(AI44&gt;0,V44,IF(AI45&gt;0,V45,0)))))))))))),
IF(J14=V34,IF(AI35&gt;0,V35,IF(AI36&gt;0,V36,IF(AI37&gt;0,V37,IF(AI38&gt;0,V38,IF(AI39&gt;0,V39,IF(AI40&gt;0,V40,IF(AI41&gt;0,V41,IF(AI42&gt;0,V42,IF(AI43&gt;0,V43,IF(AI44&gt;0,V44,IF(AI45&gt;0,V45,IF(AI46&gt;0,V46,0)))))))))))),
IF(J14=V35,IF(AI36&gt;0,V36,IF(AI37&gt;0,V37,IF(AI38&gt;0,V38,IF(AI39&gt;0,V39,IF(AI40&gt;0,V40,IF(AI41&gt;0,V41,IF(AI42&gt;0,V42,IF(AI43&gt;0,V43,IF(AI44&gt;0,V44,IF(AI45&gt;0,V45,IF(AI46&gt;0,V46,IF(AI47&gt;0,V47,0)))))))))))),
IF(J14=V36,IF(AI37&gt;0,V37,IF(AI38&gt;0,V38,IF(AI39&gt;0,V39,IF(AI40&gt;0,V40,IF(AI41&gt;0,V41,IF(AI42&gt;0,V42,IF(AI43&gt;0,V43,IF(AI44&gt;0,V44,IF(AI45&gt;0,V45,IF(AI46&gt;0,V46,IF(AI47&gt;0,V47,IF(AI48&gt;0,V48,0)))))))))))),
IF(J14=V37,IF(AI38&gt;0,V38,IF(AI39&gt;0,V39,IF(AI40&gt;0,V40,IF(AI41&gt;0,V41,IF(AI42&gt;0,V42,IF(AI43&gt;0,V43,IF(AI44&gt;0,V44,IF(AI45&gt;0,V45,IF(AI46&gt;0,V46,IF(AI47&gt;0,V47,IF(AI48&gt;0,V48,IF(AI49&gt;0,V49,0)))))))))))),
IF(J14=V38,IF(AI39&gt;0,V39,IF(AI40&gt;0,V40,IF(AI41&gt;0,V41,IF(AI42&gt;0,V42,IF(AI43&gt;0,V43,IF(AI44&gt;0,V44,IF(AI45&gt;0,V45,IF(AI46&gt;0,V46,IF(AI47&gt;0,V47,IF(AI48&gt;0,V48,IF(AI49&gt;0,V49,IF(AI50&gt;0,V50,0)))))))))))),
IF(J14=V39,IF(AI40&gt;0,V40,IF(AI41&gt;0,V41,IF(AI42&gt;0,V42,IF(AI43&gt;0,V43,IF(AI44&gt;0,V44,IF(AI45&gt;0,V45,IF(AI46&gt;0,V46,IF(AI47&gt;0,V47,IF(AI48&gt;0,V48,IF(AI49&gt;0,V49,IF(AI50&gt;0,V50,IF(AI51&gt;0,V51,0)))))))))))),
IF(J14=V40,IF(AI41&gt;0,V41,IF(AI42&gt;0,V42,IF(AI43&gt;0,V43,IF(AI44&gt;0,V44,IF(AI45&gt;0,V45,IF(AI46&gt;0,V46,IF(AI47&gt;0,V47,IF(AI48&gt;0,V48,IF(AI49&gt;0,V49,IF(AI50&gt;0,V50,IF(AI51&gt;0,V51,IF(AI52&gt;0,V52,0)))))))))))),
IF(J14=V41,IF(AI42&gt;0,V42,IF(AI43&gt;0,V43,IF(AI44&gt;0,V44,IF(AI45&gt;0,V45,IF(AI46&gt;0,V46,IF(AI47&gt;0,V47,IF(AI48&gt;0,V48,IF(AI49&gt;0,V49,IF(AI50&gt;0,V50,IF(AI51&gt;0,V51,IF(AI52&gt;0,V52,IF(AI53&gt;0,V53,0)))))))))))),
IF(J14=V42,IF(AI43&gt;0,V43,IF(AI44&gt;0,V44,IF(AI45&gt;0,V45,IF(AI46&gt;0,V46,IF(AI47&gt;0,V47,IF(AI48&gt;0,V48,IF(AI49&gt;0,V49,IF(AI50&gt;0,V50,IF(AI51&gt;0,V51,IF(AI52&gt;0,V52,IF(AI53&gt;0,V53,IF(AI54&gt;0,V54,0)))))))))))),
IF(J14=V43,IF(AI44&gt;0,V44,IF(AI45&gt;0,V45,IF(AI46&gt;0,V46,IF(AI47&gt;0,V47,IF(AI48&gt;0,V48,IF(AI49&gt;0,V49,IF(AI50&gt;0,V50,IF(AI51&gt;0,V51,IF(AI52&gt;0,V52,IF(AI53&gt;0,V53,IF(AI54&gt;0,V54,IF(AI55&gt;0,V55,0)))))))))))),
IF(J14=V44,IF(AI45&gt;0,V45,IF(AI46&gt;0,V46,IF(AI47&gt;0,V47,IF(AI48&gt;0,V48,IF(AI49&gt;0,V49,IF(AI50&gt;0,V50,IF(AI51&gt;0,V51,IF(AI52&gt;0,V52,IF(AI53&gt;0,V53,IF(AI54&gt;0,V54,IF(AI55&gt;0,V55,IF(AI56&gt;0,V56,0)))))))))))),
IF(J14=V45,IF(AI46&gt;0,V46,IF(AI47&gt;0,V47,IF(AI48&gt;0,V48,IF(AI49&gt;0,V49,IF(AI50&gt;0,V50,IF(AI51&gt;0,V51,IF(AI52&gt;0,V52,IF(AI53&gt;0,V53,IF(AI54&gt;0,V54,IF(AI55&gt;0,V55,IF(AI56&gt;0,V56,IF(AI57&gt;0,V57,0)))))))))))),
IF(J14=V47,IF(AI48&gt;0,V48,IF(AI49&gt;0,V49,IF(AI50&gt;0,V50,IF(AI51&gt;0,V51,IF(AI52&gt;0,V52,IF(AI53&gt;0,V53,IF(AI54&gt;0,V54,IF(AI55&gt;0,V55,IF(AI56&gt;0,V56,IF(AI57&gt;0,V57,IF(AI58&gt;0,V58,IF(AI59&gt;0,V59,0)))))))))))),
IF(J14=V48,IF(AI49&gt;0,V49,IF(AI50&gt;0,V50,IF(AI51&gt;0,V51,IF(AI52&gt;0,V52,IF(AI53&gt;0,V53,IF(AI54&gt;0,V54,IF(AI55&gt;0,V55,IF(AI56&gt;0,V56,IF(AI57&gt;0,V57,IF(AI58&gt;0,V58,IF(AI59&gt;0,V59,IF(AI60&gt;0,V60,0)))))))))))),
IF(J14=V49,IF(AI50&gt;0,V50,IF(AI51&gt;0,V51,IF(AI52&gt;0,V52,IF(AI53&gt;0,V53,IF(AI54&gt;0,V54,IF(AI55&gt;0,V55,IF(AI56&gt;0,V56,IF(AI57&gt;0,V57,IF(AI58&gt;0,V58,IF(AI59&gt;0,V59,IF(AI60&gt;0,V60,IF(AI61&gt;0,V61,0)))))))))))),V50)))))))))))))))))))))))))))))))))))))</f>
        <v>0</v>
      </c>
      <c r="K15" s="9">
        <f t="shared" si="38"/>
        <v>0</v>
      </c>
      <c r="L15" s="10">
        <f t="shared" si="17"/>
        <v>24</v>
      </c>
      <c r="M15" s="8">
        <f t="shared" si="39"/>
        <v>0</v>
      </c>
      <c r="N15" s="9">
        <f t="shared" si="40"/>
        <v>0</v>
      </c>
      <c r="O15" s="10">
        <f t="shared" si="18"/>
        <v>24</v>
      </c>
      <c r="P15" s="8">
        <f t="shared" si="41"/>
        <v>0</v>
      </c>
      <c r="Q15" s="9">
        <f t="shared" si="42"/>
        <v>0</v>
      </c>
      <c r="R15" s="10">
        <f t="shared" si="19"/>
        <v>24</v>
      </c>
      <c r="S15" s="8">
        <f t="shared" si="43"/>
        <v>0</v>
      </c>
      <c r="T15" s="9">
        <f t="shared" si="44"/>
        <v>0</v>
      </c>
      <c r="U15" s="16">
        <f t="shared" si="45"/>
        <v>24</v>
      </c>
      <c r="V15" s="12" t="s">
        <v>19</v>
      </c>
      <c r="W15" s="14"/>
      <c r="X15" s="14"/>
      <c r="Y15" s="14"/>
      <c r="Z15" s="37">
        <f t="shared" si="20"/>
        <v>15</v>
      </c>
      <c r="AA15" s="56">
        <v>2</v>
      </c>
      <c r="AB15" s="57"/>
      <c r="AC15" s="58">
        <f t="shared" si="21"/>
        <v>51</v>
      </c>
      <c r="AD15" s="59">
        <f t="shared" si="3"/>
        <v>2.125</v>
      </c>
      <c r="AE15" s="53">
        <f t="shared" si="22"/>
        <v>2</v>
      </c>
      <c r="AF15" s="54">
        <f t="shared" si="23"/>
        <v>27</v>
      </c>
      <c r="AG15" s="53">
        <f t="shared" si="4"/>
        <v>2</v>
      </c>
      <c r="AH15" s="54">
        <f t="shared" si="24"/>
        <v>3</v>
      </c>
      <c r="AI15" s="53">
        <f t="shared" si="5"/>
        <v>0</v>
      </c>
      <c r="AJ15" s="54">
        <f t="shared" si="25"/>
        <v>0</v>
      </c>
      <c r="AK15" s="53">
        <f t="shared" si="6"/>
        <v>0</v>
      </c>
      <c r="AL15" s="54">
        <f t="shared" si="26"/>
        <v>0</v>
      </c>
      <c r="AM15" s="53">
        <f t="shared" si="7"/>
        <v>0</v>
      </c>
      <c r="AN15" s="54">
        <f t="shared" si="27"/>
        <v>0</v>
      </c>
      <c r="AO15" s="53">
        <f t="shared" si="8"/>
        <v>0</v>
      </c>
      <c r="AP15" s="54">
        <f t="shared" si="28"/>
        <v>0</v>
      </c>
      <c r="AQ15" s="53">
        <f t="shared" si="9"/>
        <v>0</v>
      </c>
      <c r="AR15" s="54">
        <f t="shared" si="29"/>
        <v>0</v>
      </c>
      <c r="AS15" s="53">
        <f t="shared" si="10"/>
        <v>0</v>
      </c>
      <c r="AT15" s="54">
        <f t="shared" si="49"/>
        <v>0</v>
      </c>
      <c r="AU15" s="53">
        <f t="shared" si="11"/>
        <v>0</v>
      </c>
      <c r="AV15" s="54">
        <f t="shared" si="50"/>
        <v>0</v>
      </c>
      <c r="AW15" s="53">
        <f t="shared" si="12"/>
        <v>0</v>
      </c>
      <c r="AX15" s="54">
        <f t="shared" si="51"/>
        <v>0</v>
      </c>
      <c r="AY15" s="53">
        <f t="shared" si="0"/>
        <v>0</v>
      </c>
      <c r="AZ15" s="54">
        <f t="shared" si="52"/>
        <v>0</v>
      </c>
      <c r="BA15" s="53">
        <f t="shared" si="1"/>
        <v>0</v>
      </c>
      <c r="BB15" s="54">
        <f t="shared" si="30"/>
        <v>0</v>
      </c>
      <c r="BC15" s="53">
        <f t="shared" si="2"/>
        <v>0</v>
      </c>
      <c r="BD15" s="54">
        <f t="shared" si="31"/>
        <v>0</v>
      </c>
      <c r="BE15" s="38"/>
      <c r="BF15" s="38"/>
      <c r="BG15" s="38"/>
      <c r="BK15" s="38"/>
      <c r="BL15" s="38"/>
      <c r="BM15" s="38"/>
      <c r="BN15" s="38"/>
      <c r="BO15" s="38"/>
      <c r="BP15" s="38"/>
      <c r="BQ15" s="38"/>
      <c r="BR15" s="38"/>
      <c r="BS15" s="60">
        <v>5</v>
      </c>
      <c r="BT15" s="61">
        <f t="shared" si="46"/>
        <v>71</v>
      </c>
      <c r="BU15" s="67">
        <f t="shared" si="13"/>
        <v>2</v>
      </c>
      <c r="BV15" s="68">
        <f t="shared" si="47"/>
        <v>48</v>
      </c>
      <c r="BW15" s="64">
        <f t="shared" si="48"/>
        <v>700</v>
      </c>
      <c r="BX15" s="65">
        <v>700</v>
      </c>
      <c r="BY15" s="99"/>
      <c r="BZ15" s="66">
        <v>11</v>
      </c>
      <c r="CA15" s="12" t="s">
        <v>107</v>
      </c>
      <c r="CB15" s="38"/>
      <c r="CC15" s="38"/>
      <c r="CD15" s="38"/>
      <c r="CE15" s="38"/>
      <c r="CF15" s="38"/>
      <c r="CG15" s="38"/>
      <c r="CH15" s="38"/>
    </row>
    <row r="16" spans="1:86" ht="15" customHeight="1" x14ac:dyDescent="0.25">
      <c r="A16" s="5" t="str">
        <f t="shared" si="32"/>
        <v/>
      </c>
      <c r="B16" s="6">
        <f t="shared" si="33"/>
        <v>0</v>
      </c>
      <c r="C16" s="7">
        <f t="shared" si="14"/>
        <v>24</v>
      </c>
      <c r="D16" s="8">
        <f t="shared" si="34"/>
        <v>0</v>
      </c>
      <c r="E16" s="9">
        <f t="shared" si="35"/>
        <v>0</v>
      </c>
      <c r="F16" s="10">
        <f t="shared" si="15"/>
        <v>24</v>
      </c>
      <c r="G16" s="8">
        <f t="shared" si="36"/>
        <v>0</v>
      </c>
      <c r="H16" s="9">
        <f t="shared" si="37"/>
        <v>0</v>
      </c>
      <c r="I16" s="10">
        <f t="shared" si="16"/>
        <v>24</v>
      </c>
      <c r="J16" s="8">
        <f>IF($H$5&lt;24,0,IF(L15=24,0,
IF(J15=V15,IF(AI16&gt;0,V16,IF(AI17&gt;0,V17,IF(AI18&gt;0,V18,IF(AI19&gt;0,V19,IF(AI20&gt;0,V20,IF(AI21&gt;0,V21,IF(AI22&gt;0,V22,IF(AI23&gt;0,V23,IF(AI24&gt;0,V24,IF(AI25&gt;0,V25,IF(AI26&gt;0,V26,IF(AI27&gt;0,V27,0)))))))))))),
IF(J15=V16,IF(AI17&gt;0,V17,IF(AI18&gt;0,V18,IF(AI19&gt;0,V19,IF(AI20&gt;0,V20,IF(AI21&gt;0,V21,IF(AI22&gt;0,V22,IF(AI23&gt;0,V23,IF(AI24&gt;0,V24,IF(AI25&gt;0,V25,IF(AI26&gt;0,V26,IF(AI27&gt;0,V27,IF(AI28&gt;0,V28,0)))))))))))),
IF(J15=V17,IF(AI18&gt;0,V18,IF(AI19&gt;0,V19,IF(AI20&gt;0,V20,IF(AI21&gt;0,V21,IF(AI22&gt;0,V22,IF(AI23&gt;0,V23,IF(AI24&gt;0,V24,IF(AI25&gt;0,V25,IF(AI26&gt;0,V26,IF(AI27&gt;0,V27,IF(AI28&gt;0,V28,IF(AI29&gt;0,V29,0)))))))))))),
IF(J15=V18,IF(AI19&gt;0,V19,IF(AI20&gt;0,V20,IF(AI21&gt;0,V21,IF(AI22&gt;0,V22,IF(AI23&gt;0,V23,IF(AI24&gt;0,V24,IF(AI25&gt;0,V25,IF(AI26&gt;0,V26,IF(AI27&gt;0,V27,IF(AI28&gt;0,V28,IF(AI29&gt;0,V29,IF(AI30&gt;0,V30,0)))))))))))),
IF(J15=V19,IF(AI20&gt;0,V20,IF(AI21&gt;0,V21,IF(AI22&gt;0,V22,IF(AI23&gt;0,V23,IF(AI24&gt;0,V24,IF(AI25&gt;0,V25,IF(AI26&gt;0,V26,IF(AI27&gt;0,V27,IF(AI28&gt;0,V28,IF(AI29&gt;0,V29,IF(AI30&gt;0,V30,IF(AI31&gt;0,V31,0)))))))))))),
IF(J15=V20,IF(AI21&gt;0,V21,IF(AI22&gt;0,V22,IF(AI23&gt;0,V23,IF(AI24&gt;0,V24,IF(AI25&gt;0,V25,IF(AI26&gt;0,V26,IF(AI27&gt;0,V27,IF(AI28&gt;0,V28,IF(AI29&gt;0,V29,IF(AI30&gt;0,V30,IF(AI31&gt;0,V31,IF(AI32&gt;0,V32,0)))))))))))),
IF(J15=V21,IF(AI22&gt;0,V22,IF(AI23&gt;0,V23,IF(AI24&gt;0,V24,IF(AI25&gt;0,V25,IF(AI26&gt;0,V26,IF(AI27&gt;0,V27,IF(AI28&gt;0,V28,IF(AI29&gt;0,V29,IF(AI30&gt;0,V30,IF(AI31&gt;0,V31,IF(AI32&gt;0,V32,IF(AI33&gt;0,V33,0)))))))))))),
IF(J15=V22,IF(AI23&gt;0,V23,IF(AI24&gt;0,V24,IF(AI25&gt;0,V25,IF(AI26&gt;0,V26,IF(AI27&gt;0,V27,IF(AI28&gt;0,V28,IF(AI29&gt;0,V29,IF(AI30&gt;0,V30,IF(AI31&gt;0,V31,IF(AI32&gt;0,V32,IF(AI33&gt;0,V33,IF(AI33&gt;0,V33,0)))))))))))),
IF(J15=V23,IF(AI24&gt;0,V24,IF(AI25&gt;0,V25,IF(AI26&gt;0,V26,IF(AI27&gt;0,V27,IF(AI28&gt;0,V28,IF(AI29&gt;0,V29,IF(AI30&gt;0,V30,IF(AI31&gt;0,V31,IF(AI32&gt;0,V32,IF(AI33&gt;0,V33,IF(AI34&gt;0,V34,IF(AI35&gt;0,V35,0)))))))))))),
IF(J15=V24,IF(AI25&gt;0,V25,IF(AI26&gt;0,V26,IF(AI27&gt;0,V27,IF(AI28&gt;0,V28,IF(AI29&gt;0,V29,IF(AI30&gt;0,V30,IF(AI31&gt;0,V31,IF(AI32&gt;0,V32,IF(AI33&gt;0,V33,IF(AI34&gt;0,V34,IF(AI35&gt;0,V35,IF(AI36&gt;0,V36,0)))))))))))),
IF(J15=V25,IF(AI26&gt;0,V26,IF(AI27&gt;0,V27,IF(AI28&gt;0,V28,IF(AI19&gt;0,V29,IF(AI30&gt;0,V30,IF(AI31&gt;0,V31,IF(AI32&gt;0,V32,IF(AI33&gt;0,V33,IF(AI34&gt;0,V34,IF(AI35&gt;0,V35,IF(AI36&gt;0,V36,IF(AI37&gt;0,V37,0)))))))))))),
IF(J15=V26,IF(AI27&gt;0,V27,IF(AI28&gt;0,V28,IF(AI29&gt;0,V29,IF(AI30&gt;0,V30,IF(AI31&gt;0,V31,IF(AI32&gt;0,V32,IF(AI33&gt;0,V33,IF(AI34&gt;0,V34,IF(AI35&gt;0,V35,IF(AI36&gt;0,V36,IF(AI37&gt;0,V37,IF(AI38&gt;0,V38,0)))))))))))),
IF(J15=V27,IF(AI28&gt;0,V28,IF(AI29&gt;0,V29,IF(AI30&gt;0,V30,IF(AI31&gt;0,V31,IF(AI32&gt;0,V32,IF(AI33&gt;0,V33,IF(AI34&gt;0,V34,IF(AI35&gt;0,V35,IF(AI36&gt;0,V27IF(AI37&gt;0,V37,IF(AI38&gt;0,V38,IF(AI39&gt;0,V39,0)))))))))))),
IF(J15=V28,IF(AI29&gt;0,V29,IF(AI30&gt;0,V30,IF(AI31&gt;0,V31,IF(AI32&gt;0,V32,IF(AI33&gt;0,V33,IF(AI34&gt;0,V34,IF(AI35&gt;0,V35,IF(AI36&gt;0,V36,IF(AI37&gt;0,V37,IF(AI38&gt;0,V38,IF(AI39&gt;0,V39,IF(AI40&gt;0,V40,0)))))))))))),
IF(J15=V29,IF(AI30&gt;0,V30,IF(AI31&gt;0,V31,IF(AI32&gt;0,V32,IF(AI33&gt;0,V33,IF(AI34&gt;0,V34,IF(AI35&gt;0,V35,IF(AI36&gt;0,V36,IF(AI37&gt;0,V37,IF(AI38&gt;0,V38,IF(AI39&gt;0,V39,IF(AI40&gt;0,V40,IF(AI41&gt;0,V41,0)))))))))))),
IF(J15=V30,IF(AI31&gt;0,V31,IF(AI32&gt;0,V32,IF(AI33&gt;0,V33,IF(AI34&gt;0,V34,IF(AI35&gt;0,V35,IF(AI36&gt;0,V36,IF(AI37&gt;0,V37,IF(AI38&gt;0,V38,IF(AI39&gt;0,V39,IF(AI40&gt;0,V40,IF(AI41&gt;0,V41,IF(AI42&gt;0,V42,0)))))))))))),
IF(J15=V31,IF(AI32&gt;0,V32,IF(AI33&gt;0,V33,IF(AI34&gt;0,V34,IF(AI35&gt;0,V35,IF(AI36&gt;0,V36,IF(AI37&gt;0,V37,IF(AI38&gt;0,V38,IF(AI39&gt;0,V39,IF(AI40&gt;0,V40,IF(AI41&gt;0,V41,IF(AI42&gt;0,V42,IF(AI43&gt;0,V43,0)))))))))))),
IF(J15=V32,IF(AI33&gt;0,V33,IF(AI34&gt;0,V34,IF(AI35&gt;0,V35,IF(AI36&gt;0,V36,IF(AI37&gt;0,V37,IF(AI38&gt;0,V38,IF(AI39&gt;0,V39,IF(AI40&gt;0,V40,IF(AI41&gt;0,V41,IF(AI42&gt;0,V42,IF(AI43&gt;0,V43,IF(AI44&gt;0,V44,0)))))))))))),
IF(J15=V33,IF(AI34&gt;0,V34,IF(AI35&gt;0,V35,IF(AI36&gt;0,V36,IF(AI37&gt;0,V37,IF(AI38&gt;0,V38,IF(AI39&gt;0,V39,IF(AI40&gt;0,V40,IF(AI41&gt;0,V41,IF(AI42&gt;0,V42,F(AI43&gt;0,V43,IF(AI44&gt;0,V44,IF(AI45&gt;0,V45,0)))))))))))),
IF(J15=V34,IF(AI35&gt;0,V35,IF(AI36&gt;0,V36,IF(AI37&gt;0,V37,IF(AI38&gt;0,V38,IF(AI39&gt;0,V39,IF(AI40&gt;0,V40,IF(AI41&gt;0,V41,IF(AI42&gt;0,V42,IF(AI43&gt;0,V43,IF(AI44&gt;0,V44,IF(AI45&gt;0,V45,IF(AI46&gt;0,V46,0)))))))))))),
IF(J15=V35,IF(AI36&gt;0,V36,IF(AI37&gt;0,V37,IF(AI38&gt;0,V38,IF(AI39&gt;0,V39,IF(AI40&gt;0,V40,IF(AI41&gt;0,V41,IF(AI42&gt;0,V42,IF(AI43&gt;0,V43,IF(AI44&gt;0,V44,IF(AI45&gt;0,V45,IF(AI46&gt;0,V46,IF(AI47&gt;0,V47,0)))))))))))),
IF(J15=V36,IF(AI37&gt;0,V37,IF(AI38&gt;0,V38,IF(AI39&gt;0,V39,IF(AI40&gt;0,V40,IF(AI41&gt;0,V41,IF(AI42&gt;0,V42,IF(AI43&gt;0,V43,IF(AI44&gt;0,V44,IF(AI45&gt;0,V45,IF(AI46&gt;0,V46,IF(AI47&gt;0,V47,IF(AI48&gt;0,V48,0)))))))))))),
IF(J15=V37,IF(AI38&gt;0,V38,IF(AI39&gt;0,V39,IF(AI40&gt;0,V40,IF(AI41&gt;0,V41,IF(AI42&gt;0,V42,IF(AI43&gt;0,V43,IF(AI44&gt;0,V44,IF(AI45&gt;0,V45,IF(AI46&gt;0,V46,IF(AI47&gt;0,V47,IF(AI48&gt;0,V48,IF(AI49&gt;0,V49,0)))))))))))),
IF(J15=V38,IF(AI39&gt;0,V39,IF(AI40&gt;0,V40,IF(AI41&gt;0,V41,IF(AI42&gt;0,V42,IF(AI43&gt;0,V43,IF(AI44&gt;0,V44,IF(AI45&gt;0,V45,IF(AI46&gt;0,V46,IF(AI47&gt;0,V47,IF(AI48&gt;0,V48,IF(AI49&gt;0,V49,IF(AI50&gt;0,V50,0)))))))))))),
IF(J15=V39,IF(AI40&gt;0,V40,IF(AI41&gt;0,V41,IF(AI42&gt;0,V42,IF(AI43&gt;0,V43,IF(AI44&gt;0,V44,IF(AI45&gt;0,V45,IF(AI46&gt;0,V46,IF(AI47&gt;0,V47,IF(AI48&gt;0,V48,IF(AI49&gt;0,V49,IF(AI50&gt;0,V50,IF(AI51&gt;0,V51,0)))))))))))),
IF(J15=V40,IF(AI41&gt;0,V41,IF(AI42&gt;0,V42,IF(AI43&gt;0,V43,IF(AI44&gt;0,V44,IF(AI45&gt;0,V45,IF(AI46&gt;0,V46,IF(AI47&gt;0,V47,IF(AI48&gt;0,V48,IF(AI49&gt;0,V49,IF(AI50&gt;0,V50,IF(AI51&gt;0,V51,IF(AI52&gt;0,V52,0)))))))))))),
IF(J15=V41,IF(AI42&gt;0,V42,IF(AI43&gt;0,V43,IF(AI44&gt;0,V44,IF(AI45&gt;0,V45,IF(AI46&gt;0,V46,IF(AI47&gt;0,V47,IF(AI48&gt;0,V48,IF(AI49&gt;0,V49,IF(AI50&gt;0,V50,IF(AI51&gt;0,V51,IF(AI52&gt;0,V52,IF(AI53&gt;0,V53,0)))))))))))),
IF(J15=V42,IF(AI43&gt;0,V43,IF(AI44&gt;0,V44,IF(AI45&gt;0,V45,IF(AI46&gt;0,V46,IF(AI47&gt;0,V47,IF(AI48&gt;0,V48,IF(AI49&gt;0,V49,IF(AI50&gt;0,V50,IF(AI51&gt;0,V51,IF(AI52&gt;0,V52,IF(AI53&gt;0,V53,IF(AI54&gt;0,V54,0)))))))))))),
IF(J15=V43,IF(AI44&gt;0,V44,IF(AI45&gt;0,V45,IF(AI46&gt;0,V46,IF(AI47&gt;0,V47,IF(AI48&gt;0,V48,IF(AI49&gt;0,V49,IF(AI50&gt;0,V50,IF(AI51&gt;0,V51,IF(AI52&gt;0,V52,IF(AI53&gt;0,V53,IF(AI54&gt;0,V54,IF(AI55&gt;0,V55,0)))))))))))),
IF(J15=V44,IF(AI45&gt;0,V45,IF(AI46&gt;0,V46,IF(AI47&gt;0,V47,IF(AI48&gt;0,V48,IF(AI49&gt;0,V49,IF(AI50&gt;0,V50,IF(AI51&gt;0,V51,IF(AI52&gt;0,V52,IF(AI53&gt;0,V53,IF(AI54&gt;0,V54,IF(AI55&gt;0,V55,IF(AI56&gt;0,V56,0)))))))))))),
IF(J15=V45,IF(AI46&gt;0,V46,IF(AI47&gt;0,V47,IF(AI48&gt;0,V48,IF(AI49&gt;0,V49,IF(AI50&gt;0,V50,IF(AI51&gt;0,V51,IF(AI52&gt;0,V52,IF(AI53&gt;0,V53,IF(AI54&gt;0,V54,IF(AI55&gt;0,V55,IF(AI56&gt;0,V56,IF(AI57&gt;0,V57,0)))))))))))),
IF(J15=V46,IF(AI47&gt;0,V47,IF(AI48&gt;0,V48,IF(AI49&gt;0,V49,IF(AI50&gt;0,V50,IF(AI51&gt;0,V51,IF(AI52&gt;0,V52,IF(AI53&gt;0,V53,IF(AI54&gt;0,V54,IF(AI55&gt;0,V55,IF(AI56&gt;0,V56,IF(AI57&gt;0,V57,IF(AI58&gt;0,V58,0)))))))))))),
IF(J15=V48,IF(AI49&gt;0,V49,IF(AI50&gt;0,V50,IF(AI51&gt;0,V51,IF(AI52&gt;0,V52,IF(AI53&gt;0,V53,IF(AI54&gt;0,V54,IF(AI55&gt;0,V55,IF(AI56&gt;0,V56,IF(AI57&gt;0,V57,IF(AI58&gt;0,V58,IF(AI59&gt;0,V59,IF(AI60&gt;0,V60,0)))))))))))),
IF(J15=V49,IF(AI50&gt;0,V50,IF(AI51&gt;0,V51,IF(AI52&gt;0,V52,IF(AI53&gt;0,V53,IF(AI54&gt;0,V54,IF(AI55&gt;0,V55,IF(AI56&gt;0,V56,IF(AI57&gt;0,V57,IF(AI58&gt;0,V58,IF(AI59&gt;0,V59,IF(AI60&gt;0,V60,IF(AI61&gt;0,V61,0)))))))))))),
IF(J15=V50,IF(AI51&gt;0,V51,IF(AI52&gt;0,V52,IF(AI53&gt;0,V53,IF(AI54&gt;0,V54,IF(AI55&gt;0,V55,IF(AI56&gt;0,V56,IF(AI57&gt;0,V57,IF(AI58&gt;0,V58,IF(AI59&gt;0,V59,IF(AI60&gt;0,V60,IF(AI61&gt;0,V61,IF(AI62&gt;0,V62,0)))))))))))),V51)))))))))))))))))))))))))))))))))))))</f>
        <v>0</v>
      </c>
      <c r="K16" s="9">
        <f t="shared" si="38"/>
        <v>0</v>
      </c>
      <c r="L16" s="10">
        <f t="shared" si="17"/>
        <v>24</v>
      </c>
      <c r="M16" s="8">
        <f t="shared" si="39"/>
        <v>0</v>
      </c>
      <c r="N16" s="9">
        <f t="shared" si="40"/>
        <v>0</v>
      </c>
      <c r="O16" s="10">
        <f t="shared" si="18"/>
        <v>24</v>
      </c>
      <c r="P16" s="8">
        <f t="shared" si="41"/>
        <v>0</v>
      </c>
      <c r="Q16" s="9">
        <f t="shared" si="42"/>
        <v>0</v>
      </c>
      <c r="R16" s="10">
        <f t="shared" si="19"/>
        <v>24</v>
      </c>
      <c r="S16" s="8">
        <f t="shared" si="43"/>
        <v>0</v>
      </c>
      <c r="T16" s="9">
        <f t="shared" si="44"/>
        <v>0</v>
      </c>
      <c r="U16" s="16">
        <f t="shared" si="45"/>
        <v>24</v>
      </c>
      <c r="V16" s="12" t="s">
        <v>21</v>
      </c>
      <c r="W16" s="14"/>
      <c r="X16" s="14"/>
      <c r="Y16" s="14"/>
      <c r="Z16" s="37">
        <f t="shared" si="20"/>
        <v>16</v>
      </c>
      <c r="AA16" s="56">
        <v>3</v>
      </c>
      <c r="AB16" s="57"/>
      <c r="AC16" s="58">
        <f t="shared" si="21"/>
        <v>54</v>
      </c>
      <c r="AD16" s="59">
        <f t="shared" si="3"/>
        <v>2.25</v>
      </c>
      <c r="AE16" s="53">
        <f t="shared" si="22"/>
        <v>3</v>
      </c>
      <c r="AF16" s="54">
        <f t="shared" si="23"/>
        <v>30</v>
      </c>
      <c r="AG16" s="53">
        <f t="shared" si="4"/>
        <v>3</v>
      </c>
      <c r="AH16" s="54">
        <f t="shared" si="24"/>
        <v>6</v>
      </c>
      <c r="AI16" s="53">
        <f t="shared" si="5"/>
        <v>0</v>
      </c>
      <c r="AJ16" s="54">
        <f t="shared" si="25"/>
        <v>0</v>
      </c>
      <c r="AK16" s="53">
        <f t="shared" si="6"/>
        <v>0</v>
      </c>
      <c r="AL16" s="54">
        <f t="shared" si="26"/>
        <v>0</v>
      </c>
      <c r="AM16" s="53">
        <f t="shared" si="7"/>
        <v>0</v>
      </c>
      <c r="AN16" s="54">
        <f t="shared" si="27"/>
        <v>0</v>
      </c>
      <c r="AO16" s="53">
        <f t="shared" si="8"/>
        <v>0</v>
      </c>
      <c r="AP16" s="54">
        <f t="shared" si="28"/>
        <v>0</v>
      </c>
      <c r="AQ16" s="53">
        <f t="shared" si="9"/>
        <v>0</v>
      </c>
      <c r="AR16" s="54">
        <f t="shared" si="29"/>
        <v>0</v>
      </c>
      <c r="AS16" s="53">
        <f t="shared" si="10"/>
        <v>0</v>
      </c>
      <c r="AT16" s="54">
        <f t="shared" si="49"/>
        <v>0</v>
      </c>
      <c r="AU16" s="53">
        <f t="shared" si="11"/>
        <v>0</v>
      </c>
      <c r="AV16" s="54">
        <f t="shared" si="50"/>
        <v>0</v>
      </c>
      <c r="AW16" s="53">
        <f t="shared" si="12"/>
        <v>0</v>
      </c>
      <c r="AX16" s="54">
        <f t="shared" si="51"/>
        <v>0</v>
      </c>
      <c r="AY16" s="53">
        <f t="shared" si="0"/>
        <v>0</v>
      </c>
      <c r="AZ16" s="54">
        <f t="shared" si="52"/>
        <v>0</v>
      </c>
      <c r="BA16" s="53">
        <f t="shared" si="1"/>
        <v>0</v>
      </c>
      <c r="BB16" s="54">
        <f t="shared" si="30"/>
        <v>0</v>
      </c>
      <c r="BC16" s="53">
        <f t="shared" si="2"/>
        <v>0</v>
      </c>
      <c r="BD16" s="54">
        <f t="shared" si="31"/>
        <v>0</v>
      </c>
      <c r="BE16" s="38"/>
      <c r="BF16" s="38"/>
      <c r="BG16" s="38"/>
      <c r="BK16" s="38"/>
      <c r="BL16" s="38"/>
      <c r="BM16" s="38"/>
      <c r="BN16" s="38"/>
      <c r="BO16" s="38"/>
      <c r="BP16" s="38"/>
      <c r="BQ16" s="38"/>
      <c r="BR16" s="38"/>
      <c r="BS16" s="60">
        <v>5</v>
      </c>
      <c r="BT16" s="61">
        <f t="shared" si="46"/>
        <v>76</v>
      </c>
      <c r="BU16" s="67">
        <f t="shared" si="13"/>
        <v>3</v>
      </c>
      <c r="BV16" s="68">
        <f t="shared" si="47"/>
        <v>51</v>
      </c>
      <c r="BW16" s="64">
        <f t="shared" si="48"/>
        <v>700</v>
      </c>
      <c r="BX16" s="65">
        <v>700</v>
      </c>
      <c r="BY16" s="99"/>
      <c r="BZ16" s="66">
        <v>12</v>
      </c>
      <c r="CA16" s="12" t="s">
        <v>108</v>
      </c>
      <c r="CB16" s="38"/>
      <c r="CC16" s="38"/>
      <c r="CD16" s="38"/>
      <c r="CE16" s="38"/>
      <c r="CF16" s="38"/>
      <c r="CG16" s="38"/>
      <c r="CH16" s="38"/>
    </row>
    <row r="17" spans="1:86" ht="15" customHeight="1" x14ac:dyDescent="0.25">
      <c r="A17" s="5" t="str">
        <f t="shared" si="32"/>
        <v/>
      </c>
      <c r="B17" s="6">
        <f t="shared" si="33"/>
        <v>0</v>
      </c>
      <c r="C17" s="7">
        <f t="shared" si="14"/>
        <v>24</v>
      </c>
      <c r="D17" s="8">
        <f t="shared" si="34"/>
        <v>0</v>
      </c>
      <c r="E17" s="9">
        <f t="shared" si="35"/>
        <v>0</v>
      </c>
      <c r="F17" s="10">
        <f t="shared" si="15"/>
        <v>24</v>
      </c>
      <c r="G17" s="8">
        <f t="shared" si="36"/>
        <v>0</v>
      </c>
      <c r="H17" s="9">
        <f t="shared" si="37"/>
        <v>0</v>
      </c>
      <c r="I17" s="10">
        <f t="shared" si="16"/>
        <v>24</v>
      </c>
      <c r="J17" s="8">
        <f>IF($H$5&lt;24,0,IF(L16=24,0,
IF(J16=V16,IF(AI17&gt;0,V17,IF(AI18&gt;0,V18,IF(AI19&gt;0,V19,IF(AI20&gt;0,V20,IF(AI21&gt;0,V21,IF(AI22&gt;0,V22,IF(AI23&gt;0,V23,IF(AI24&gt;0,V24,IF(AI25&gt;0,V25,IF(AI26&gt;0,V26,IF(AI27&gt;0,V27,IF(AI28&gt;0,V28,0)))))))))))),
IF(J16=V17,IF(AI18&gt;0,V18,IF(AI19&gt;0,V19,IF(AI20&gt;0,V20,IF(AI21&gt;0,V21,IF(AI22&gt;0,V22,IF(AI23&gt;0,V23,IF(AI24&gt;0,V24,IF(AI25&gt;0,V25,IF(AI26&gt;0,V26,IF(AI27&gt;0,V27,IF(AI28&gt;0,V28,IF(AI29&gt;0,V29,0)))))))))))),
IF(J16=V18,IF(AI19&gt;0,V19,IF(AI20&gt;0,V20,IF(AI21&gt;0,V21,IF(AI22&gt;0,V22,IF(AI23&gt;0,V23,IF(AI24&gt;0,V24,IF(AI25&gt;0,V25,IF(AI26&gt;0,V26,IF(AI27&gt;0,V27,IF(AI28&gt;0,V28,IF(AI29&gt;0,V29,IF(AI30&gt;0,V30,0)))))))))))),
IF(J16=V19,IF(AI20&gt;0,V20,IF(AI21&gt;0,V21,IF(AI22&gt;0,V22,IF(AI23&gt;0,V23,IF(AI24&gt;0,V24,IF(AI25&gt;0,V25,IF(AI26&gt;0,V26,IF(AI27&gt;0,V27,IF(AI28&gt;0,V28,IF(AI29&gt;0,V29,IF(AI30&gt;0,V30,IF(AI31&gt;0,V31,0)))))))))))),
IF(J16=V20,IF(AI21&gt;0,V21,IF(AI22&gt;0,V22,IF(AI23&gt;0,V23,IF(AI24&gt;0,V24,IF(AI25&gt;0,V25,IF(AI26&gt;0,V26,IF(AI27&gt;0,V27,IF(AI28&gt;0,V28,IF(AI29&gt;0,V29,IF(AI30&gt;0,V30,IF(AI31&gt;0,V31,IF(AI32&gt;0,V32,0)))))))))))),
IF(J16=V21,IF(AI22&gt;0,V22,IF(AI23&gt;0,V23,IF(AI24&gt;0,V24,IF(AI25&gt;0,V25,IF(AI26&gt;0,V26,IF(AI27&gt;0,V27,IF(AI28&gt;0,V28,IF(AI29&gt;0,V29,IF(AI30&gt;0,V30,IF(AI31&gt;0,V31,IF(AI32&gt;0,V32,IF(AI33&gt;0,V33,0)))))))))))),
IF(J16=V22,IF(AI23&gt;0,V23,IF(AI24&gt;0,V24,IF(AI25&gt;0,V25,IF(AI26&gt;0,V26,IF(AI27&gt;0,V27,IF(AI28&gt;0,V28,IF(AI29&gt;0,V29,IF(AI30&gt;0,V30,IF(AI31&gt;0,V31,IF(AI32&gt;0,V32,IF(AI33&gt;0,V33,IF(AI34&gt;0,V34,0)))))))))))),
IF(J16=V23,IF(AI24&gt;0,V24,IF(AI25&gt;0,V25,IF(AI26&gt;0,V26,IF(AI27&gt;0,V27,IF(AI28&gt;0,V28,IF(AI29&gt;0,V29,IF(AI30&gt;0,V30,IF(AI31&gt;0,V31,IF(AI32&gt;0,V32,IF(AI33&gt;0,V33,IF(AI34&gt;0,V34,IF(AI34&gt;0,V34,0)))))))))))),
IF(J16=V24,IF(AI25&gt;0,V25,IF(AI26&gt;0,V26,IF(AI27&gt;0,V27,IF(AI28&gt;0,V28,IF(AI29&gt;0,V29,IF(AI30&gt;0,V30,IF(AI31&gt;0,V31,IF(AI32&gt;0,V32,IF(AI33&gt;0,V33,IF(AI34&gt;0,V34,IF(AI35&gt;0,V35,IF(AI36&gt;0,V36,0)))))))))))),
IF(J16=V25,IF(AI26&gt;0,V26,IF(AI27&gt;0,V27,IF(AI28&gt;0,V28,IF(AI29&gt;0,V29,IF(AI30&gt;0,V30,IF(AI31&gt;0,V31,IF(AI32&gt;0,V32,IF(AI33&gt;0,V33,IF(AI34&gt;0,V34,IF(AI35&gt;0,V35,IF(AI36&gt;0,V36,IF(AI37&gt;0,V37,0)))))))))))),
IF(J16=V26,IF(AI27&gt;0,V27,IF(AI28&gt;0,V28,IF(AI29&gt;0,V29,IF(AI20&gt;0,V30,IF(AI31&gt;0,V31,IF(AI32&gt;0,V32,IF(AI33&gt;0,V33,IF(AI34&gt;0,V34,IF(AI35&gt;0,V35,IF(AI36&gt;0,V36,IF(AI37&gt;0,V37,IF(AI38&gt;0,V38,0)))))))))))),
IF(J16=V27,IF(AI28&gt;0,V28,IF(AI29&gt;0,V29,IF(AI30&gt;0,V30,IF(AI31&gt;0,V31,IF(AI32&gt;0,V32,IF(AI33&gt;0,V33,IF(AI34&gt;0,V34,IF(AI35&gt;0,V35,IF(AI36&gt;0,V36,IF(AI37&gt;0,V37,IF(AI38&gt;0,V38,IF(AI39&gt;0,V39,0)))))))))))),
IF(J16=V28,IF(AI29&gt;0,V29,IF(AI30&gt;0,V30,IF(AI31&gt;0,V31,IF(AI32&gt;0,V32,IF(AI33&gt;0,V33,IF(AI34&gt;0,V34,IF(AI35&gt;0,V35,IF(AI36&gt;0,V36,IF(AI37&gt;0,V27IF(AI38&gt;0,V38,IF(AI39&gt;0,V39,IF(AI40&gt;0,V40,0)))))))))))),
IF(J16=V29,IF(AI30&gt;0,V30,IF(AI31&gt;0,V31,IF(AI32&gt;0,V32,IF(AI33&gt;0,V33,IF(AI34&gt;0,V34,IF(AI35&gt;0,V35,IF(AI36&gt;0,V36,IF(AI37&gt;0,V37,IF(AI38&gt;0,V38,IF(AI39&gt;0,V39,IF(AI40&gt;0,V40,IF(AI41&gt;0,V41,0)))))))))))),
IF(J16=V30,IF(AI31&gt;0,V31,IF(AI32&gt;0,V32,IF(AI33&gt;0,V33,IF(AI34&gt;0,V34,IF(AI35&gt;0,V35,IF(AI36&gt;0,V36,IF(AI37&gt;0,V37,IF(AI38&gt;0,V38,IF(AI39&gt;0,V39,IF(AI40&gt;0,V40,IF(AI41&gt;0,V41,IF(AI42&gt;0,V42,0)))))))))))),
IF(J16=V31,IF(AI32&gt;0,V32,IF(AI33&gt;0,V33,IF(AI34&gt;0,V34,IF(AI35&gt;0,V35,IF(AI36&gt;0,V36,IF(AI37&gt;0,V37,IF(AI38&gt;0,V38,IF(AI39&gt;0,V39,IF(AI40&gt;0,V40,IF(AI41&gt;0,V41,IF(AI42&gt;0,V42,IF(AI43&gt;0,V43,0)))))))))))),
IF(J16=V32,IF(AI33&gt;0,V33,IF(AI34&gt;0,V34,IF(AI35&gt;0,V35,IF(AI36&gt;0,V36,IF(AI37&gt;0,V37,IF(AI38&gt;0,V38,IF(AI39&gt;0,V39,IF(AI40&gt;0,V40,IF(AI41&gt;0,V41,IF(AI42&gt;0,V42,IF(AI43&gt;0,V43,IF(AI44&gt;0,V44,0)))))))))))),
IF(J16=V33,IF(AI34&gt;0,V34,IF(AI35&gt;0,V35,IF(AI36&gt;0,V36,IF(AI37&gt;0,V37,IF(AI38&gt;0,V38,IF(AI39&gt;0,V39,IF(AI40&gt;0,V40,IF(AI41&gt;0,V41,IF(AI42&gt;0,V42,IF(AI43&gt;0,V43,IF(AI44&gt;0,V44,IF(AI45&gt;0,V45,0)))))))))))),
IF(J16=V34,IF(AI35&gt;0,V35,IF(AI36&gt;0,V36,IF(AI37&gt;0,V37,IF(AI38&gt;0,V38,IF(AI39&gt;0,V39,IF(AI40&gt;0,V40,IF(AI41&gt;0,V41,IF(AI42&gt;0,V42,IF(AI43&gt;0,V43,F(AI44&gt;0,V44,IF(AI45&gt;0,V45,IF(AI46&gt;0,V46,0)))))))))))),
IF(J16=V35,IF(AI36&gt;0,V36,IF(AI37&gt;0,V37,IF(AI38&gt;0,V38,IF(AI39&gt;0,V39,IF(AI40&gt;0,V40,IF(AI41&gt;0,V41,IF(AI42&gt;0,V42,IF(AI43&gt;0,V43,IF(AI44&gt;0,V44,IF(AI45&gt;0,V45,IF(AI46&gt;0,V46,IF(AI47&gt;0,V47,0)))))))))))),
IF(J16=V36,IF(AI37&gt;0,V37,IF(AI38&gt;0,V38,IF(AI39&gt;0,V39,IF(AI40&gt;0,V40,IF(AI41&gt;0,V41,IF(AI42&gt;0,V42,IF(AI43&gt;0,V43,IF(AI44&gt;0,V44,IF(AI45&gt;0,V45,IF(AI46&gt;0,V46,IF(AI47&gt;0,V47,IF(AI48&gt;0,V48,0)))))))))))),
IF(J16=V37,IF(AI38&gt;0,V38,IF(AI39&gt;0,V39,IF(AI40&gt;0,V40,IF(AI41&gt;0,V41,IF(AI42&gt;0,V42,IF(AI43&gt;0,V43,IF(AI44&gt;0,V44,IF(AI45&gt;0,V45,IF(AI46&gt;0,V46,IF(AI47&gt;0,V47,IF(AI48&gt;0,V48,IF(AI49&gt;0,V49,0)))))))))))),
IF(J16=V38,IF(AI39&gt;0,V39,IF(AI40&gt;0,V40,IF(AI41&gt;0,V41,IF(AI42&gt;0,V42,IF(AI43&gt;0,V43,IF(AI44&gt;0,V44,IF(AI45&gt;0,V45,IF(AI46&gt;0,V46,IF(AI47&gt;0,V47,IF(AI48&gt;0,V48,IF(AI49&gt;0,V49,IF(AI50&gt;0,V50,0)))))))))))),
IF(J16=V39,IF(AI40&gt;0,V40,IF(AI41&gt;0,V41,IF(AI42&gt;0,V42,IF(AI43&gt;0,V43,IF(AI44&gt;0,V44,IF(AI45&gt;0,V45,IF(AI46&gt;0,V46,IF(AI47&gt;0,V47,IF(AI48&gt;0,V48,IF(AI49&gt;0,V49,IF(AI50&gt;0,V50,IF(AI51&gt;0,V51,0)))))))))))),
IF(J16=V40,IF(AI41&gt;0,V41,IF(AI42&gt;0,V42,IF(AI43&gt;0,V43,IF(AI44&gt;0,V44,IF(AI45&gt;0,V45,IF(AI46&gt;0,V46,IF(AI47&gt;0,V47,IF(AI48&gt;0,V48,IF(AI49&gt;0,V49,IF(AI50&gt;0,V50,IF(AI51&gt;0,V51,IF(AI52&gt;0,V52,0)))))))))))),
IF(J16=V41,IF(AI42&gt;0,V42,IF(AI43&gt;0,V43,IF(AI44&gt;0,V44,IF(AI45&gt;0,V45,IF(AI46&gt;0,V46,IF(AI47&gt;0,V47,IF(AI48&gt;0,V48,IF(AI49&gt;0,V49,IF(AI50&gt;0,V50,IF(AI51&gt;0,V51,IF(AI52&gt;0,V52,IF(AI53&gt;0,V53,0)))))))))))),
IF(J16=V42,IF(AI43&gt;0,V43,IF(AI44&gt;0,V44,IF(AI45&gt;0,V45,IF(AI46&gt;0,V46,IF(AI47&gt;0,V47,IF(AI48&gt;0,V48,IF(AI49&gt;0,V49,IF(AI50&gt;0,V50,IF(AI51&gt;0,V51,IF(AI52&gt;0,V52,IF(AI53&gt;0,V53,IF(AI54&gt;0,V54,0)))))))))))),
IF(J16=V43,IF(AI44&gt;0,V44,IF(AI45&gt;0,V45,IF(AI46&gt;0,V46,IF(AI47&gt;0,V47,IF(AI48&gt;0,V48,IF(AI49&gt;0,V49,IF(AI50&gt;0,V50,IF(AI51&gt;0,V51,IF(AI52&gt;0,V52,IF(AI53&gt;0,V53,IF(AI54&gt;0,V54,IF(AI55&gt;0,V55,0)))))))))))),
IF(J16=V44,IF(AI45&gt;0,V45,IF(AI46&gt;0,V46,IF(AI47&gt;0,V47,IF(AI48&gt;0,V48,IF(AI49&gt;0,V49,IF(AI50&gt;0,V50,IF(AI51&gt;0,V51,IF(AI52&gt;0,V52,IF(AI53&gt;0,V53,IF(AI54&gt;0,V54,IF(AI55&gt;0,V55,IF(AI56&gt;0,V56,0)))))))))))),
IF(J16=V45,IF(AI46&gt;0,V46,IF(AI47&gt;0,V47,IF(AI48&gt;0,V48,IF(AI49&gt;0,V49,IF(AI50&gt;0,V50,IF(AI51&gt;0,V51,IF(AI52&gt;0,V52,IF(AI53&gt;0,V53,IF(AI54&gt;0,V54,IF(AI55&gt;0,V55,IF(AI56&gt;0,V56,IF(AI57&gt;0,V57,0)))))))))))),
IF(J16=V46,IF(AI47&gt;0,V47,IF(AI48&gt;0,V48,IF(AI49&gt;0,V49,IF(AI50&gt;0,V50,IF(AI51&gt;0,V51,IF(AI52&gt;0,V52,IF(AI53&gt;0,V53,IF(AI54&gt;0,V54,IF(AI55&gt;0,V55,IF(AI56&gt;0,V56,IF(AI57&gt;0,V57,IF(AI58&gt;0,V58,0)))))))))))),
IF(J16=V47,IF(AI48&gt;0,V48,IF(AI49&gt;0,V49,IF(AI50&gt;0,V50,IF(AI51&gt;0,V51,IF(AI52&gt;0,V52,IF(AI53&gt;0,V53,IF(AI54&gt;0,V54,IF(AI55&gt;0,V55,IF(AI56&gt;0,V56,IF(AI57&gt;0,V57,IF(AI58&gt;0,V58,IF(AI59&gt;0,V59,0)))))))))))),
IF(J16=V49,IF(AI50&gt;0,V50,IF(AI51&gt;0,V51,IF(AI52&gt;0,V52,IF(AI53&gt;0,V53,IF(AI54&gt;0,V54,IF(AI55&gt;0,V55,IF(AI56&gt;0,V56,IF(AI57&gt;0,V57,IF(AI58&gt;0,V58,IF(AI59&gt;0,V59,IF(AI60&gt;0,V60,IF(AI61&gt;0,V61,0)))))))))))),
IF(J16=V50,IF(AI51&gt;0,V51,IF(AI52&gt;0,V52,IF(AI53&gt;0,V53,IF(AI54&gt;0,V54,IF(AI55&gt;0,V55,IF(AI56&gt;0,V56,IF(AI57&gt;0,V57,IF(AI58&gt;0,V58,IF(AI59&gt;0,V59,IF(AI60&gt;0,V60,IF(AI61&gt;0,V61,IF(AI62&gt;0,V62,0)))))))))))),
IF(J16=V51,IF(AI52&gt;0,V52,IF(AI53&gt;0,V53,IF(AI54&gt;0,V54,IF(AI55&gt;0,V55,IF(AI56&gt;0,V56,IF(AI57&gt;0,V57,IF(AI58&gt;0,V58,IF(AI59&gt;0,V59,IF(AI60&gt;0,V60,IF(AI61&gt;0,V61,IF(AI62&gt;0,V62,IF(AI63&gt;0,V63,0)))))))))))),V52)))))))))))))))))))))))))))))))))))))</f>
        <v>0</v>
      </c>
      <c r="K17" s="9">
        <f t="shared" si="38"/>
        <v>0</v>
      </c>
      <c r="L17" s="10">
        <f t="shared" si="17"/>
        <v>24</v>
      </c>
      <c r="M17" s="8">
        <f t="shared" si="39"/>
        <v>0</v>
      </c>
      <c r="N17" s="9">
        <f t="shared" si="40"/>
        <v>0</v>
      </c>
      <c r="O17" s="10">
        <f t="shared" si="18"/>
        <v>24</v>
      </c>
      <c r="P17" s="8">
        <f t="shared" si="41"/>
        <v>0</v>
      </c>
      <c r="Q17" s="9">
        <f t="shared" si="42"/>
        <v>0</v>
      </c>
      <c r="R17" s="10">
        <f t="shared" si="19"/>
        <v>24</v>
      </c>
      <c r="S17" s="8">
        <f t="shared" si="43"/>
        <v>0</v>
      </c>
      <c r="T17" s="9">
        <f t="shared" si="44"/>
        <v>0</v>
      </c>
      <c r="U17" s="16">
        <f t="shared" si="45"/>
        <v>24</v>
      </c>
      <c r="V17" s="12" t="s">
        <v>23</v>
      </c>
      <c r="W17" s="14"/>
      <c r="X17" s="14"/>
      <c r="Y17" s="14"/>
      <c r="Z17" s="37">
        <f t="shared" si="20"/>
        <v>17</v>
      </c>
      <c r="AA17" s="56">
        <v>3</v>
      </c>
      <c r="AB17" s="57"/>
      <c r="AC17" s="58">
        <f>AC16+AA17</f>
        <v>57</v>
      </c>
      <c r="AD17" s="59">
        <f t="shared" si="3"/>
        <v>2.375</v>
      </c>
      <c r="AE17" s="53">
        <f t="shared" si="22"/>
        <v>3</v>
      </c>
      <c r="AF17" s="54">
        <f>AF16+AE17</f>
        <v>33</v>
      </c>
      <c r="AG17" s="53">
        <f t="shared" si="4"/>
        <v>3</v>
      </c>
      <c r="AH17" s="54">
        <f>AH16+AG17</f>
        <v>9</v>
      </c>
      <c r="AI17" s="53">
        <f t="shared" si="5"/>
        <v>0</v>
      </c>
      <c r="AJ17" s="54">
        <f>AJ16+AI17</f>
        <v>0</v>
      </c>
      <c r="AK17" s="53">
        <f t="shared" si="6"/>
        <v>0</v>
      </c>
      <c r="AL17" s="54">
        <f>AL16+AK17</f>
        <v>0</v>
      </c>
      <c r="AM17" s="53">
        <f t="shared" si="7"/>
        <v>0</v>
      </c>
      <c r="AN17" s="54">
        <f>AN16+AM17</f>
        <v>0</v>
      </c>
      <c r="AO17" s="53">
        <f t="shared" si="8"/>
        <v>0</v>
      </c>
      <c r="AP17" s="54">
        <f>AP16+AO17</f>
        <v>0</v>
      </c>
      <c r="AQ17" s="53">
        <f t="shared" si="9"/>
        <v>0</v>
      </c>
      <c r="AR17" s="54">
        <f>AR16+AQ17</f>
        <v>0</v>
      </c>
      <c r="AS17" s="53">
        <f t="shared" si="10"/>
        <v>0</v>
      </c>
      <c r="AT17" s="54">
        <f>AT16+AS17</f>
        <v>0</v>
      </c>
      <c r="AU17" s="53">
        <f t="shared" si="11"/>
        <v>0</v>
      </c>
      <c r="AV17" s="54">
        <f>AV16+AU17</f>
        <v>0</v>
      </c>
      <c r="AW17" s="53">
        <f t="shared" si="12"/>
        <v>0</v>
      </c>
      <c r="AX17" s="54">
        <f>AX16+AW17</f>
        <v>0</v>
      </c>
      <c r="AY17" s="53">
        <f t="shared" si="0"/>
        <v>0</v>
      </c>
      <c r="AZ17" s="54">
        <f>AZ16+AY17</f>
        <v>0</v>
      </c>
      <c r="BA17" s="53">
        <f t="shared" si="1"/>
        <v>0</v>
      </c>
      <c r="BB17" s="54">
        <f t="shared" si="30"/>
        <v>0</v>
      </c>
      <c r="BC17" s="53">
        <f t="shared" si="2"/>
        <v>0</v>
      </c>
      <c r="BD17" s="54">
        <f t="shared" si="31"/>
        <v>0</v>
      </c>
      <c r="BE17" s="38"/>
      <c r="BF17" s="38"/>
      <c r="BG17" s="38"/>
      <c r="BK17" s="38"/>
      <c r="BL17" s="38"/>
      <c r="BM17" s="38"/>
      <c r="BN17" s="38"/>
      <c r="BO17" s="38"/>
      <c r="BP17" s="38"/>
      <c r="BQ17" s="38"/>
      <c r="BR17" s="38"/>
      <c r="BS17" s="60">
        <v>1</v>
      </c>
      <c r="BT17" s="61">
        <f t="shared" si="46"/>
        <v>77</v>
      </c>
      <c r="BU17" s="67">
        <f t="shared" si="13"/>
        <v>3</v>
      </c>
      <c r="BV17" s="68">
        <f t="shared" si="47"/>
        <v>54</v>
      </c>
      <c r="BW17" s="64">
        <f t="shared" si="48"/>
        <v>700</v>
      </c>
      <c r="BX17" s="65">
        <v>700</v>
      </c>
      <c r="BY17" s="99"/>
      <c r="BZ17" s="66">
        <v>13</v>
      </c>
      <c r="CA17" s="12" t="s">
        <v>109</v>
      </c>
      <c r="CB17" s="38"/>
      <c r="CC17" s="38"/>
      <c r="CD17" s="38"/>
      <c r="CE17" s="38"/>
      <c r="CF17" s="38"/>
      <c r="CG17" s="38"/>
      <c r="CH17" s="38"/>
    </row>
    <row r="18" spans="1:86" ht="15" customHeight="1" x14ac:dyDescent="0.25">
      <c r="A18" s="5" t="str">
        <f t="shared" si="32"/>
        <v/>
      </c>
      <c r="B18" s="6">
        <f t="shared" si="33"/>
        <v>0</v>
      </c>
      <c r="C18" s="7">
        <f t="shared" si="14"/>
        <v>24</v>
      </c>
      <c r="D18" s="8">
        <f t="shared" si="34"/>
        <v>0</v>
      </c>
      <c r="E18" s="9">
        <f t="shared" si="35"/>
        <v>0</v>
      </c>
      <c r="F18" s="10">
        <f t="shared" si="15"/>
        <v>24</v>
      </c>
      <c r="G18" s="8">
        <f t="shared" si="36"/>
        <v>0</v>
      </c>
      <c r="H18" s="9">
        <f t="shared" si="37"/>
        <v>0</v>
      </c>
      <c r="I18" s="10">
        <f t="shared" si="16"/>
        <v>24</v>
      </c>
      <c r="J18" s="8">
        <f>IF($H$5&lt;24,0,IF(L17=24,0,
IF(J17=V17,IF(AI18&gt;0,V18,IF(AI19&gt;0,V19,IF(AI20&gt;0,V20,IF(AI21&gt;0,V21,IF(AI22&gt;0,V22,IF(AI23&gt;0,V23,IF(AI24&gt;0,V24,IF(AI25&gt;0,V25,IF(AI26&gt;0,V26,IF(AI27&gt;0,V27,IF(AI28&gt;0,V28,IF(AI29&gt;0,V29,0)))))))))))),
IF(J17=V18,IF(AI19&gt;0,V19,IF(AI20&gt;0,V20,IF(AI21&gt;0,V21,IF(AI22&gt;0,V22,IF(AI23&gt;0,V23,IF(AI24&gt;0,V24,IF(AI25&gt;0,V25,IF(AI26&gt;0,V26,IF(AI27&gt;0,V27,IF(AI28&gt;0,V28,IF(AI29&gt;0,V29,IF(AI30&gt;0,V30,0)))))))))))),
IF(J17=V19,IF(AI20&gt;0,V20,IF(AI21&gt;0,V21,IF(AI22&gt;0,V22,IF(AI23&gt;0,V23,IF(AI24&gt;0,V24,IF(AI25&gt;0,V25,IF(AI26&gt;0,V26,IF(AI27&gt;0,V27,IF(AI28&gt;0,V28,IF(AI29&gt;0,V29,IF(AI30&gt;0,V30,IF(AI31&gt;0,V31,0)))))))))))),
IF(J17=V20,IF(AI21&gt;0,V21,IF(AI22&gt;0,V22,IF(AI23&gt;0,V23,IF(AI24&gt;0,V24,IF(AI25&gt;0,V25,IF(AI26&gt;0,V26,IF(AI27&gt;0,V27,IF(AI28&gt;0,V28,IF(AI29&gt;0,V29,IF(AI30&gt;0,V30,IF(AI31&gt;0,V31,IF(AI32&gt;0,V32,0)))))))))))),
IF(J17=V21,IF(AI22&gt;0,V22,IF(AI23&gt;0,V23,IF(AI24&gt;0,V24,IF(AI25&gt;0,V25,IF(AI26&gt;0,V26,IF(AI27&gt;0,V27,IF(AI28&gt;0,V28,IF(AI29&gt;0,V29,IF(AI30&gt;0,V30,IF(AI31&gt;0,V31,IF(AI32&gt;0,V32,IF(AI33&gt;0,V33,0)))))))))))),
IF(J17=V22,IF(AI23&gt;0,V23,IF(AI24&gt;0,V24,IF(AI25&gt;0,V25,IF(AI26&gt;0,V26,IF(AI27&gt;0,V27,IF(AI28&gt;0,V28,IF(AI29&gt;0,V29,IF(AI30&gt;0,V30,IF(AI31&gt;0,V31,IF(AI32&gt;0,V32,IF(AI33&gt;0,V33,IF(AI34&gt;0,V34,0)))))))))))),
IF(J17=V23,IF(AI24&gt;0,V24,IF(AI25&gt;0,V25,IF(AI26&gt;0,V26,IF(AI27&gt;0,V27,IF(AI28&gt;0,V28,IF(AI29&gt;0,V29,IF(AI30&gt;0,V30,IF(AI31&gt;0,V31,IF(AI32&gt;0,V32,IF(AI33&gt;0,V33,IF(AI34&gt;0,V34,IF(AI35&gt;0,V35,0)))))))))))),
IF(J17=V24,IF(AI25&gt;0,V25,IF(AI26&gt;0,V26,IF(AI27&gt;0,V27,IF(AI28&gt;0,V28,IF(AI29&gt;0,V29,IF(AI30&gt;0,V30,IF(AI31&gt;0,V31,IF(AI32&gt;0,V32,IF(AI33&gt;0,V33,IF(AI34&gt;0,V34,IF(AI35&gt;0,V35,IF(AI35&gt;0,V35,0)))))))))))),
IF(J17=V25,IF(AI26&gt;0,V26,IF(AI27&gt;0,V27,IF(AI28&gt;0,V28,IF(AI29&gt;0,V29,IF(AI30&gt;0,V30,IF(AI31&gt;0,V31,IF(AI32&gt;0,V32,IF(AI33&gt;0,V33,IF(AI34&gt;0,V34,IF(AI35&gt;0,V35,IF(AI36&gt;0,V36,IF(AI37&gt;0,V37,0)))))))))))),
IF(J17=V26,IF(AI27&gt;0,V27,IF(AI28&gt;0,V28,IF(AI29&gt;0,V29,IF(AI30&gt;0,V30,IF(AI31&gt;0,V31,IF(AI32&gt;0,V32,IF(AI33&gt;0,V33,IF(AI34&gt;0,V34,IF(AI35&gt;0,V35,IF(AI36&gt;0,V36,IF(AI37&gt;0,V37,IF(AI38&gt;0,V38,0)))))))))))),
IF(J17=V27,IF(AI28&gt;0,V28,IF(AI29&gt;0,V29,IF(AI30&gt;0,V30,IF(AI21&gt;0,V31,IF(AI32&gt;0,V32,IF(AI33&gt;0,V33,IF(AI34&gt;0,V34,IF(AI35&gt;0,V35,IF(AI36&gt;0,V36,IF(AI37&gt;0,V37,IF(AI38&gt;0,V38,IF(AI39&gt;0,V39,0)))))))))))),
IF(J17=V28,IF(AI29&gt;0,V29,IF(AI30&gt;0,V30,IF(AI31&gt;0,V31,IF(AI32&gt;0,V32,IF(AI33&gt;0,V33,IF(AI34&gt;0,V34,IF(AI35&gt;0,V35,IF(AI36&gt;0,V36,IF(AI37&gt;0,V37,IF(AI38&gt;0,V38,IF(AI39&gt;0,V39,IF(AI40&gt;0,V40,0)))))))))))),
IF(J17=V29,IF(AI30&gt;0,V30,IF(AI31&gt;0,V31,IF(AI32&gt;0,V32,IF(AI33&gt;0,V33,IF(AI34&gt;0,V34,IF(AI35&gt;0,V35,IF(AI36&gt;0,V36,IF(AI37&gt;0,V37,IF(AI38&gt;0,V27IF(AI39&gt;0,V39,IF(AI40&gt;0,V40,IF(AI41&gt;0,V41,0)))))))))))),
IF(J17=V30,IF(AI31&gt;0,V31,IF(AI32&gt;0,V32,IF(AI33&gt;0,V33,IF(AI34&gt;0,V34,IF(AI35&gt;0,V35,IF(AI36&gt;0,V36,IF(AI37&gt;0,V37,IF(AI38&gt;0,V38,IF(AI39&gt;0,V39,IF(AI40&gt;0,V40,IF(AI41&gt;0,V41,IF(AI42&gt;0,V42,0)))))))))))),
IF(J17=V31,IF(AI32&gt;0,V32,IF(AI33&gt;0,V33,IF(AI34&gt;0,V34,IF(AI35&gt;0,V35,IF(AI36&gt;0,V36,IF(AI37&gt;0,V37,IF(AI38&gt;0,V38,IF(AI39&gt;0,V39,IF(AI40&gt;0,V40,IF(AI41&gt;0,V41,IF(AI42&gt;0,V42,IF(AI43&gt;0,V43,0)))))))))))),
IF(J17=V32,IF(AI33&gt;0,V33,IF(AI34&gt;0,V34,IF(AI35&gt;0,V35,IF(AI36&gt;0,V36,IF(AI37&gt;0,V37,IF(AI38&gt;0,V38,IF(AI39&gt;0,V39,IF(AI40&gt;0,V40,IF(AI41&gt;0,V41,IF(AI42&gt;0,V42,IF(AI43&gt;0,V43,IF(AI44&gt;0,V44,0)))))))))))),
IF(J17=V33,IF(AI34&gt;0,V34,IF(AI35&gt;0,V35,IF(AI36&gt;0,V36,IF(AI37&gt;0,V37,IF(AI38&gt;0,V38,IF(AI39&gt;0,V39,IF(AI40&gt;0,V40,IF(AI41&gt;0,V41,IF(AI42&gt;0,V42,IF(AI43&gt;0,V43,IF(AI44&gt;0,V44,IF(AI45&gt;0,V45,0)))))))))))),
IF(J17=V34,IF(AI35&gt;0,V35,IF(AI36&gt;0,V36,IF(AI37&gt;0,V37,IF(AI38&gt;0,V38,IF(AI39&gt;0,V39,IF(AI40&gt;0,V40,IF(AI41&gt;0,V41,IF(AI42&gt;0,V42,IF(AI43&gt;0,V43,IF(AI44&gt;0,V44,IF(AI45&gt;0,V45,IF(AI46&gt;0,V46,0)))))))))))),
IF(J17=V35,IF(AI36&gt;0,V36,IF(AI37&gt;0,V37,IF(AI38&gt;0,V38,IF(AI39&gt;0,V39,IF(AI40&gt;0,V40,IF(AI41&gt;0,V41,IF(AI42&gt;0,V42,IF(AI43&gt;0,V43,IF(AI44&gt;0,V44,F(AI45&gt;0,V45,IF(AI46&gt;0,V46,IF(AI47&gt;0,V47,0)))))))))))),
IF(J17=V36,IF(AI37&gt;0,V37,IF(AI38&gt;0,V38,IF(AI39&gt;0,V39,IF(AI40&gt;0,V40,IF(AI41&gt;0,V41,IF(AI42&gt;0,V42,IF(AI43&gt;0,V43,IF(AI44&gt;0,V44,IF(AI45&gt;0,V45,IF(AI46&gt;0,V46,IF(AI47&gt;0,V47,IF(AI48&gt;0,V48,0)))))))))))),
IF(J17=V37,IF(AI38&gt;0,V38,IF(AI39&gt;0,V39,IF(AI40&gt;0,V40,IF(AI41&gt;0,V41,IF(AI42&gt;0,V42,IF(AI43&gt;0,V43,IF(AI44&gt;0,V44,IF(AI45&gt;0,V45,IF(AI46&gt;0,V46,IF(AI47&gt;0,V47,IF(AI48&gt;0,V48,IF(AI49&gt;0,V49,0)))))))))))),
IF(J17=V38,IF(AI39&gt;0,V39,IF(AI40&gt;0,V40,IF(AI41&gt;0,V41,IF(AI42&gt;0,V42,IF(AI43&gt;0,V43,IF(AI44&gt;0,V44,IF(AI45&gt;0,V45,IF(AI46&gt;0,V46,IF(AI47&gt;0,V47,IF(AI48&gt;0,V48,IF(AI49&gt;0,V49,IF(AI50&gt;0,V50,0)))))))))))),
IF(J17=V39,IF(AI40&gt;0,V40,IF(AI41&gt;0,V41,IF(AI42&gt;0,V42,IF(AI43&gt;0,V43,IF(AI44&gt;0,V44,IF(AI45&gt;0,V45,IF(AI46&gt;0,V46,IF(AI47&gt;0,V47,IF(AI48&gt;0,V48,IF(AI49&gt;0,V49,IF(AI50&gt;0,V50,IF(AI51&gt;0,V51,0)))))))))))),
IF(J17=V40,IF(AI41&gt;0,V41,IF(AI42&gt;0,V42,IF(AI43&gt;0,V43,IF(AI44&gt;0,V44,IF(AI45&gt;0,V45,IF(AI46&gt;0,V46,IF(AI47&gt;0,V47,IF(AI48&gt;0,V48,IF(AI49&gt;0,V49,IF(AI50&gt;0,V50,IF(AI51&gt;0,V51,IF(AI52&gt;0,V52,0)))))))))))),
IF(J17=V41,IF(AI42&gt;0,V42,IF(AI43&gt;0,V43,IF(AI44&gt;0,V44,IF(AI45&gt;0,V45,IF(AI46&gt;0,V46,IF(AI47&gt;0,V47,IF(AI48&gt;0,V48,IF(AI49&gt;0,V49,IF(AI50&gt;0,V50,IF(AI51&gt;0,V51,IF(AI52&gt;0,V52,IF(AI53&gt;0,V53,0)))))))))))),
IF(J17=V42,IF(AI43&gt;0,V43,IF(AI44&gt;0,V44,IF(AI45&gt;0,V45,IF(AI46&gt;0,V46,IF(AI47&gt;0,V47,IF(AI48&gt;0,V48,IF(AI49&gt;0,V49,IF(AI50&gt;0,V50,IF(AI51&gt;0,V51,IF(AI52&gt;0,V52,IF(AI53&gt;0,V53,IF(AI54&gt;0,V54,0)))))))))))),
IF(J17=V43,IF(AI44&gt;0,V44,IF(AI45&gt;0,V45,IF(AI46&gt;0,V46,IF(AI47&gt;0,V47,IF(AI48&gt;0,V48,IF(AI49&gt;0,V49,IF(AI50&gt;0,V50,IF(AI51&gt;0,V51,IF(AI52&gt;0,V52,IF(AI53&gt;0,V53,IF(AI54&gt;0,V54,IF(AI55&gt;0,V55,0)))))))))))),
IF(J17=V44,IF(AI45&gt;0,V45,IF(AI46&gt;0,V46,IF(AI47&gt;0,V47,IF(AI48&gt;0,V48,IF(AI49&gt;0,V49,IF(AI50&gt;0,V50,IF(AI51&gt;0,V51,IF(AI52&gt;0,V52,IF(AI53&gt;0,V53,IF(AI54&gt;0,V54,IF(AI55&gt;0,V55,IF(AI56&gt;0,V56,0)))))))))))),
IF(J17=V45,IF(AI46&gt;0,V46,IF(AI47&gt;0,V47,IF(AI48&gt;0,V48,IF(AI49&gt;0,V49,IF(AI50&gt;0,V50,IF(AI51&gt;0,V51,IF(AI52&gt;0,V52,IF(AI53&gt;0,V53,IF(AI54&gt;0,V54,IF(AI55&gt;0,V55,IF(AI56&gt;0,V56,IF(AI57&gt;0,V57,0)))))))))))),
IF(J17=V46,IF(AI47&gt;0,V47,IF(AI48&gt;0,V48,IF(AI49&gt;0,V49,IF(AI50&gt;0,V50,IF(AI51&gt;0,V51,IF(AI52&gt;0,V52,IF(AI53&gt;0,V53,IF(AI54&gt;0,V54,IF(AI55&gt;0,V55,IF(AI56&gt;0,V56,IF(AI57&gt;0,V57,IF(AI58&gt;0,V58,0)))))))))))),
IF(J17=V47,IF(AI48&gt;0,V48,IF(AI49&gt;0,V49,IF(AI50&gt;0,V50,IF(AI51&gt;0,V51,IF(AI52&gt;0,V52,IF(AI53&gt;0,V53,IF(AI54&gt;0,V54,IF(AI55&gt;0,V55,IF(AI56&gt;0,V56,IF(AI57&gt;0,V57,IF(AI58&gt;0,V58,IF(AI59&gt;0,V59,0)))))))))))),
IF(J17=V48,IF(AI49&gt;0,V49,IF(AI50&gt;0,V50,IF(AI51&gt;0,V51,IF(AI52&gt;0,V52,IF(AI53&gt;0,V53,IF(AI54&gt;0,V54,IF(AI55&gt;0,V55,IF(AI56&gt;0,V56,IF(AI57&gt;0,V57,IF(AI58&gt;0,V58,IF(AI59&gt;0,V59,IF(AI60&gt;0,V60,0)))))))))))),
IF(J17=V50,IF(AI51&gt;0,V51,IF(AI52&gt;0,V52,IF(AI53&gt;0,V53,IF(AI54&gt;0,V54,IF(AI55&gt;0,V55,IF(AI56&gt;0,V56,IF(AI57&gt;0,V57,IF(AI58&gt;0,V58,IF(AI59&gt;0,V59,IF(AI60&gt;0,V60,IF(AI61&gt;0,V61,IF(AI62&gt;0,V62,0)))))))))))),
IF(J17=V51,IF(AI52&gt;0,V52,IF(AI53&gt;0,V53,IF(AI54&gt;0,V54,IF(AI55&gt;0,V55,IF(AI56&gt;0,V56,IF(AI57&gt;0,V57,IF(AI58&gt;0,V58,IF(AI59&gt;0,V59,IF(AI60&gt;0,V60,IF(AI61&gt;0,V61,IF(AI62&gt;0,V62,IF(AI63&gt;0,V63,0)))))))))))),
IF(J17=V52,IF(AI53&gt;0,V53,IF(AI54&gt;0,V54,IF(AI55&gt;0,V55,IF(AI56&gt;0,V56,IF(AI57&gt;0,V57,IF(AI58&gt;0,V58,IF(AI59&gt;0,V59,IF(AI60&gt;0,V60,IF(AI61&gt;0,V61,IF(AI62&gt;0,V62,IF(AI63&gt;0,V63,IF(AI64&gt;0,V64,0)))))))))))),V53)))))))))))))))))))))))))))))))))))))</f>
        <v>0</v>
      </c>
      <c r="K18" s="9">
        <f t="shared" si="38"/>
        <v>0</v>
      </c>
      <c r="L18" s="10">
        <f t="shared" si="17"/>
        <v>24</v>
      </c>
      <c r="M18" s="8">
        <f t="shared" si="39"/>
        <v>0</v>
      </c>
      <c r="N18" s="9">
        <f t="shared" si="40"/>
        <v>0</v>
      </c>
      <c r="O18" s="10">
        <f t="shared" si="18"/>
        <v>24</v>
      </c>
      <c r="P18" s="8">
        <f t="shared" si="41"/>
        <v>0</v>
      </c>
      <c r="Q18" s="9">
        <f t="shared" si="42"/>
        <v>0</v>
      </c>
      <c r="R18" s="10">
        <f t="shared" si="19"/>
        <v>24</v>
      </c>
      <c r="S18" s="8">
        <f t="shared" si="43"/>
        <v>0</v>
      </c>
      <c r="T18" s="9">
        <f t="shared" si="44"/>
        <v>0</v>
      </c>
      <c r="U18" s="16">
        <f t="shared" si="45"/>
        <v>24</v>
      </c>
      <c r="V18" s="12" t="s">
        <v>5</v>
      </c>
      <c r="W18" s="14"/>
      <c r="X18" s="14"/>
      <c r="Y18" s="14"/>
      <c r="Z18" s="37">
        <f t="shared" si="20"/>
        <v>18</v>
      </c>
      <c r="AA18" s="56">
        <v>37</v>
      </c>
      <c r="AB18" s="57"/>
      <c r="AC18" s="58">
        <f t="shared" si="21"/>
        <v>94</v>
      </c>
      <c r="AD18" s="59">
        <f t="shared" si="3"/>
        <v>3.9166666666666665</v>
      </c>
      <c r="AE18" s="53">
        <f t="shared" si="22"/>
        <v>37</v>
      </c>
      <c r="AF18" s="54">
        <f t="shared" si="23"/>
        <v>70</v>
      </c>
      <c r="AG18" s="53">
        <f t="shared" si="4"/>
        <v>37</v>
      </c>
      <c r="AH18" s="54">
        <f t="shared" ref="AH18:AH81" si="53">AH17+AG18</f>
        <v>46</v>
      </c>
      <c r="AI18" s="53">
        <f t="shared" si="5"/>
        <v>22</v>
      </c>
      <c r="AJ18" s="54">
        <f t="shared" ref="AJ18:AJ81" si="54">AJ17+AI18</f>
        <v>22</v>
      </c>
      <c r="AK18" s="53">
        <f t="shared" si="6"/>
        <v>0</v>
      </c>
      <c r="AL18" s="54">
        <f t="shared" ref="AL18:AL81" si="55">AL17+AK18</f>
        <v>0</v>
      </c>
      <c r="AM18" s="53">
        <f t="shared" si="7"/>
        <v>0</v>
      </c>
      <c r="AN18" s="54">
        <f t="shared" ref="AN18:AN81" si="56">AN17+AM18</f>
        <v>0</v>
      </c>
      <c r="AO18" s="53">
        <f t="shared" si="8"/>
        <v>0</v>
      </c>
      <c r="AP18" s="54">
        <f t="shared" ref="AP18:AP81" si="57">AP17+AO18</f>
        <v>0</v>
      </c>
      <c r="AQ18" s="53">
        <f t="shared" si="9"/>
        <v>0</v>
      </c>
      <c r="AR18" s="54">
        <f t="shared" ref="AR18:AR81" si="58">AR17+AQ18</f>
        <v>0</v>
      </c>
      <c r="AS18" s="53">
        <f t="shared" si="10"/>
        <v>0</v>
      </c>
      <c r="AT18" s="54">
        <f t="shared" ref="AT18:AT81" si="59">AT17+AS18</f>
        <v>0</v>
      </c>
      <c r="AU18" s="53">
        <f t="shared" si="11"/>
        <v>0</v>
      </c>
      <c r="AV18" s="54">
        <f t="shared" ref="AV18:AV81" si="60">AV17+AU18</f>
        <v>0</v>
      </c>
      <c r="AW18" s="53">
        <f t="shared" si="12"/>
        <v>0</v>
      </c>
      <c r="AX18" s="54">
        <f t="shared" ref="AX18:AX81" si="61">AX17+AW18</f>
        <v>0</v>
      </c>
      <c r="AY18" s="53">
        <f t="shared" si="0"/>
        <v>0</v>
      </c>
      <c r="AZ18" s="54">
        <f t="shared" ref="AZ18:AZ81" si="62">AZ17+AY18</f>
        <v>0</v>
      </c>
      <c r="BA18" s="53">
        <f t="shared" si="1"/>
        <v>0</v>
      </c>
      <c r="BB18" s="54">
        <f t="shared" si="30"/>
        <v>0</v>
      </c>
      <c r="BC18" s="53">
        <f t="shared" si="2"/>
        <v>0</v>
      </c>
      <c r="BD18" s="54">
        <f t="shared" si="31"/>
        <v>0</v>
      </c>
      <c r="BE18" s="38"/>
      <c r="BF18" s="38"/>
      <c r="BG18" s="38"/>
      <c r="BK18" s="38"/>
      <c r="BL18" s="38"/>
      <c r="BM18" s="38"/>
      <c r="BN18" s="38"/>
      <c r="BO18" s="38"/>
      <c r="BP18" s="38"/>
      <c r="BQ18" s="38"/>
      <c r="BR18" s="38"/>
      <c r="BS18" s="60">
        <v>4</v>
      </c>
      <c r="BT18" s="61">
        <f t="shared" si="46"/>
        <v>81</v>
      </c>
      <c r="BU18" s="67">
        <f t="shared" si="13"/>
        <v>37</v>
      </c>
      <c r="BV18" s="68">
        <f t="shared" si="47"/>
        <v>91</v>
      </c>
      <c r="BW18" s="64">
        <f t="shared" si="48"/>
        <v>700</v>
      </c>
      <c r="BX18" s="65">
        <v>700</v>
      </c>
      <c r="BY18" s="99"/>
      <c r="BZ18" s="66">
        <v>14</v>
      </c>
      <c r="CA18" s="12" t="s">
        <v>110</v>
      </c>
      <c r="CB18" s="38"/>
      <c r="CC18" s="38"/>
      <c r="CD18" s="38"/>
      <c r="CE18" s="38"/>
      <c r="CF18" s="38"/>
      <c r="CG18" s="38"/>
      <c r="CH18" s="38"/>
    </row>
    <row r="19" spans="1:86" ht="15" customHeight="1" thickBot="1" x14ac:dyDescent="0.3">
      <c r="A19" s="5" t="str">
        <f t="shared" si="32"/>
        <v/>
      </c>
      <c r="B19" s="6">
        <f t="shared" si="33"/>
        <v>0</v>
      </c>
      <c r="C19" s="7">
        <f t="shared" si="14"/>
        <v>24</v>
      </c>
      <c r="D19" s="8">
        <f t="shared" si="34"/>
        <v>0</v>
      </c>
      <c r="E19" s="9">
        <f t="shared" si="35"/>
        <v>0</v>
      </c>
      <c r="F19" s="10">
        <f t="shared" si="15"/>
        <v>24</v>
      </c>
      <c r="G19" s="8">
        <f t="shared" si="36"/>
        <v>0</v>
      </c>
      <c r="H19" s="9">
        <f t="shared" si="37"/>
        <v>0</v>
      </c>
      <c r="I19" s="10">
        <f t="shared" si="16"/>
        <v>24</v>
      </c>
      <c r="J19" s="8">
        <f>IF($H$5&lt;24,0,IF(L18=24,0,
IF(J18=V18,IF(AI19&gt;0,V19,IF(AI20&gt;0,V20,IF(AI21&gt;0,V21,IF(AI22&gt;0,V22,IF(AI23&gt;0,V23,IF(AI24&gt;0,V24,IF(AI25&gt;0,V25,IF(AI26&gt;0,V26,IF(AI27&gt;0,V27,IF(AI28&gt;0,V28,IF(AI29&gt;0,V29,IF(AI30&gt;0,V30,0)))))))))))),
IF(J18=V19,IF(AI20&gt;0,V20,IF(AI21&gt;0,V21,IF(AI22&gt;0,V22,IF(AI23&gt;0,V23,IF(AI24&gt;0,V24,IF(AI25&gt;0,V25,IF(AI26&gt;0,V26,IF(AI27&gt;0,V27,IF(AI28&gt;0,V28,IF(AI29&gt;0,V29,IF(AI30&gt;0,V30,IF(AI31&gt;0,V31,0)))))))))))),
IF(J18=V20,IF(AI21&gt;0,V21,IF(AI22&gt;0,V22,IF(AI23&gt;0,V23,IF(AI24&gt;0,V24,IF(AI25&gt;0,V25,IF(AI26&gt;0,V26,IF(AI27&gt;0,V27,IF(AI28&gt;0,V28,IF(AI29&gt;0,V29,IF(AI30&gt;0,V30,IF(AI31&gt;0,V31,IF(AI32&gt;0,V32,0)))))))))))),
IF(J18=V21,IF(AI22&gt;0,V22,IF(AI23&gt;0,V23,IF(AI24&gt;0,V24,IF(AI25&gt;0,V25,IF(AI26&gt;0,V26,IF(AI27&gt;0,V27,IF(AI28&gt;0,V28,IF(AI29&gt;0,V29,IF(AI30&gt;0,V30,IF(AI31&gt;0,V31,IF(AI32&gt;0,V32,IF(AI33&gt;0,V33,0)))))))))))),
IF(J18=V22,IF(AI23&gt;0,V23,IF(AI24&gt;0,V24,IF(AI25&gt;0,V25,IF(AI26&gt;0,V26,IF(AI27&gt;0,V27,IF(AI28&gt;0,V28,IF(AI29&gt;0,V29,IF(AI30&gt;0,V30,IF(AI31&gt;0,V31,IF(AI32&gt;0,V32,IF(AI33&gt;0,V33,IF(AI34&gt;0,V34,0)))))))))))),
IF(J18=V23,IF(AI24&gt;0,V24,IF(AI25&gt;0,V25,IF(AI26&gt;0,V26,IF(AI27&gt;0,V27,IF(AI28&gt;0,V28,IF(AI29&gt;0,V29,IF(AI30&gt;0,V30,IF(AI31&gt;0,V31,IF(AI32&gt;0,V32,IF(AI33&gt;0,V33,IF(AI34&gt;0,V34,IF(AI35&gt;0,V35,0)))))))))))),
IF(J18=V24,IF(AI25&gt;0,V25,IF(AI26&gt;0,V26,IF(AI27&gt;0,V27,IF(AI28&gt;0,V28,IF(AI29&gt;0,V29,IF(AI30&gt;0,V30,IF(AI31&gt;0,V31,IF(AI32&gt;0,V32,IF(AI33&gt;0,V33,IF(AI34&gt;0,V34,IF(AI35&gt;0,V35,IF(AI36&gt;0,V36,0)))))))))))),
IF(J18=V25,IF(AI26&gt;0,V26,IF(AI27&gt;0,V27,IF(AI28&gt;0,V28,IF(AI29&gt;0,V29,IF(AI30&gt;0,V30,IF(AI31&gt;0,V31,IF(AI32&gt;0,V32,IF(AI33&gt;0,V33,IF(AI34&gt;0,V34,IF(AI35&gt;0,V35,IF(AI36&gt;0,V36,IF(AI36&gt;0,V36,0)))))))))))),
IF(J18=V26,IF(AI27&gt;0,V27,IF(AI28&gt;0,V28,IF(AI29&gt;0,V29,IF(AI30&gt;0,V30,IF(AI31&gt;0,V31,IF(AI32&gt;0,V32,IF(AI33&gt;0,V33,IF(AI34&gt;0,V34,IF(AI35&gt;0,V35,IF(AI36&gt;0,V36,IF(AI37&gt;0,V37,IF(AI38&gt;0,V38,0)))))))))))),
IF(J18=V27,IF(AI28&gt;0,V28,IF(AI29&gt;0,V29,IF(AI30&gt;0,V30,IF(AI31&gt;0,V31,IF(AI32&gt;0,V32,IF(AI33&gt;0,V33,IF(AI34&gt;0,V34,IF(AI35&gt;0,V35,IF(AI36&gt;0,V36,IF(AI37&gt;0,V37,IF(AI38&gt;0,V38,IF(AI39&gt;0,V39,0)))))))))))),
IF(J18=V28,IF(AI29&gt;0,V29,IF(AI30&gt;0,V30,IF(AI31&gt;0,V31,IF(AI22&gt;0,V32,IF(AI33&gt;0,V33,IF(AI34&gt;0,V34,IF(AI35&gt;0,V35,IF(AI36&gt;0,V36,IF(AI37&gt;0,V37,IF(AI38&gt;0,V38,IF(AI39&gt;0,V39,IF(AI40&gt;0,V40,0)))))))))))),
IF(J18=V29,IF(AI30&gt;0,V30,IF(AI31&gt;0,V31,IF(AI32&gt;0,V32,IF(AI33&gt;0,V33,IF(AI34&gt;0,V34,IF(AI35&gt;0,V35,IF(AI36&gt;0,V36,IF(AI37&gt;0,V37,IF(AI38&gt;0,V38,IF(AI39&gt;0,V39,IF(AI40&gt;0,V40,IF(AI41&gt;0,V41,0)))))))))))),
IF(J18=V30,IF(AI31&gt;0,V31,IF(AI32&gt;0,V32,IF(AI33&gt;0,V33,IF(AI34&gt;0,V34,IF(AI35&gt;0,V35,IF(AI36&gt;0,V36,IF(AI37&gt;0,V37,IF(AI38&gt;0,V38,IF(AI39&gt;0,V27IF(AI40&gt;0,V40,IF(AI41&gt;0,V41,IF(AI42&gt;0,V42,0)))))))))))),
IF(J18=V31,IF(AI32&gt;0,V32,IF(AI33&gt;0,V33,IF(AI34&gt;0,V34,IF(AI35&gt;0,V35,IF(AI36&gt;0,V36,IF(AI37&gt;0,V37,IF(AI38&gt;0,V38,IF(AI39&gt;0,V39,IF(AI40&gt;0,V40,IF(AI41&gt;0,V41,IF(AI42&gt;0,V42,IF(AI43&gt;0,V43,0)))))))))))),
IF(J18=V32,IF(AI33&gt;0,V33,IF(AI34&gt;0,V34,IF(AI35&gt;0,V35,IF(AI36&gt;0,V36,IF(AI37&gt;0,V37,IF(AI38&gt;0,V38,IF(AI39&gt;0,V39,IF(AI40&gt;0,V40,IF(AI41&gt;0,V41,IF(AI42&gt;0,V42,IF(AI43&gt;0,V43,IF(AI44&gt;0,V44,0)))))))))))),
IF(J18=V33,IF(AI34&gt;0,V34,IF(AI35&gt;0,V35,IF(AI36&gt;0,V36,IF(AI37&gt;0,V37,IF(AI38&gt;0,V38,IF(AI39&gt;0,V39,IF(AI40&gt;0,V40,IF(AI41&gt;0,V41,IF(AI42&gt;0,V42,IF(AI43&gt;0,V43,IF(AI44&gt;0,V44,IF(AI45&gt;0,V45,0)))))))))))),
IF(J18=V34,IF(AI35&gt;0,V35,IF(AI36&gt;0,V36,IF(AI37&gt;0,V37,IF(AI38&gt;0,V38,IF(AI39&gt;0,V39,IF(AI40&gt;0,V40,IF(AI41&gt;0,V41,IF(AI42&gt;0,V42,IF(AI43&gt;0,V43,IF(AI44&gt;0,V44,IF(AI45&gt;0,V45,IF(AI46&gt;0,V46,0)))))))))))),
IF(J18=V35,IF(AI36&gt;0,V36,IF(AI37&gt;0,V37,IF(AI38&gt;0,V38,IF(AI39&gt;0,V39,IF(AI40&gt;0,V40,IF(AI41&gt;0,V41,IF(AI42&gt;0,V42,IF(AI43&gt;0,V43,IF(AI44&gt;0,V44,IF(AI45&gt;0,V45,IF(AI46&gt;0,V46,IF(AI47&gt;0,V47,0)))))))))))),
IF(J18=V36,IF(AI37&gt;0,V37,IF(AI38&gt;0,V38,IF(AI39&gt;0,V39,IF(AI40&gt;0,V40,IF(AI41&gt;0,V41,IF(AI42&gt;0,V42,IF(AI43&gt;0,V43,IF(AI44&gt;0,V44,IF(AI45&gt;0,V45,F(AI46&gt;0,V46,IF(AI47&gt;0,V47,IF(AI48&gt;0,V48,0)))))))))))),
IF(J18=V37,IF(AI38&gt;0,V38,IF(AI39&gt;0,V39,IF(AI40&gt;0,V40,IF(AI41&gt;0,V41,IF(AI42&gt;0,V42,IF(AI43&gt;0,V43,IF(AI44&gt;0,V44,IF(AI45&gt;0,V45,IF(AI46&gt;0,V46,IF(AI47&gt;0,V47,IF(AI48&gt;0,V48,IF(AI49&gt;0,V49,0)))))))))))),
IF(J18=V38,IF(AI39&gt;0,V39,IF(AI40&gt;0,V40,IF(AI41&gt;0,V41,IF(AI42&gt;0,V42,IF(AI43&gt;0,V43,IF(AI44&gt;0,V44,IF(AI45&gt;0,V45,IF(AI46&gt;0,V46,IF(AI47&gt;0,V47,IF(AI48&gt;0,V48,IF(AI49&gt;0,V49,IF(AI50&gt;0,V50,0)))))))))))),
IF(J18=V39,IF(AI40&gt;0,V40,IF(AI41&gt;0,V41,IF(AI42&gt;0,V42,IF(AI43&gt;0,V43,IF(AI44&gt;0,V44,IF(AI45&gt;0,V45,IF(AI46&gt;0,V46,IF(AI47&gt;0,V47,IF(AI48&gt;0,V48,IF(AI49&gt;0,V49,IF(AI50&gt;0,V50,IF(AI51&gt;0,V51,0)))))))))))),
IF(J18=V40,IF(AI41&gt;0,V41,IF(AI42&gt;0,V42,IF(AI43&gt;0,V43,IF(AI44&gt;0,V44,IF(AI45&gt;0,V45,IF(AI46&gt;0,V46,IF(AI47&gt;0,V47,IF(AI48&gt;0,V48,IF(AI49&gt;0,V49,IF(AI50&gt;0,V50,IF(AI51&gt;0,V51,IF(AI52&gt;0,V52,0)))))))))))),
IF(J18=V41,IF(AI42&gt;0,V42,IF(AI43&gt;0,V43,IF(AI44&gt;0,V44,IF(AI45&gt;0,V45,IF(AI46&gt;0,V46,IF(AI47&gt;0,V47,IF(AI48&gt;0,V48,IF(AI49&gt;0,V49,IF(AI50&gt;0,V50,IF(AI51&gt;0,V51,IF(AI52&gt;0,V52,IF(AI53&gt;0,V53,0)))))))))))),
IF(J18=V42,IF(AI43&gt;0,V43,IF(AI44&gt;0,V44,IF(AI45&gt;0,V45,IF(AI46&gt;0,V46,IF(AI47&gt;0,V47,IF(AI48&gt;0,V48,IF(AI49&gt;0,V49,IF(AI50&gt;0,V50,IF(AI51&gt;0,V51,IF(AI52&gt;0,V52,IF(AI53&gt;0,V53,IF(AI54&gt;0,V54,0)))))))))))),
IF(J18=V43,IF(AI44&gt;0,V44,IF(AI45&gt;0,V45,IF(AI46&gt;0,V46,IF(AI47&gt;0,V47,IF(AI48&gt;0,V48,IF(AI49&gt;0,V49,IF(AI50&gt;0,V50,IF(AI51&gt;0,V51,IF(AI52&gt;0,V52,IF(AI53&gt;0,V53,IF(AI54&gt;0,V54,IF(AI55&gt;0,V55,0)))))))))))),
IF(J18=V44,IF(AI45&gt;0,V45,IF(AI46&gt;0,V46,IF(AI47&gt;0,V47,IF(AI48&gt;0,V48,IF(AI49&gt;0,V49,IF(AI50&gt;0,V50,IF(AI51&gt;0,V51,IF(AI52&gt;0,V52,IF(AI53&gt;0,V53,IF(AI54&gt;0,V54,IF(AI55&gt;0,V55,IF(AI56&gt;0,V56,0)))))))))))),
IF(J18=V45,IF(AI46&gt;0,V46,IF(AI47&gt;0,V47,IF(AI48&gt;0,V48,IF(AI49&gt;0,V49,IF(AI50&gt;0,V50,IF(AI51&gt;0,V51,IF(AI52&gt;0,V52,IF(AI53&gt;0,V53,IF(AI54&gt;0,V54,IF(AI55&gt;0,V55,IF(AI56&gt;0,V56,IF(AI57&gt;0,V57,0)))))))))))),
IF(J18=V46,IF(AI47&gt;0,V47,IF(AI48&gt;0,V48,IF(AI49&gt;0,V49,IF(AI50&gt;0,V50,IF(AI51&gt;0,V51,IF(AI52&gt;0,V52,IF(AI53&gt;0,V53,IF(AI54&gt;0,V54,IF(AI55&gt;0,V55,IF(AI56&gt;0,V56,IF(AI57&gt;0,V57,IF(AI58&gt;0,V58,0)))))))))))),
IF(J18=V47,IF(AI48&gt;0,V48,IF(AI49&gt;0,V49,IF(AI50&gt;0,V50,IF(AI51&gt;0,V51,IF(AI52&gt;0,V52,IF(AI53&gt;0,V53,IF(AI54&gt;0,V54,IF(AI55&gt;0,V55,IF(AI56&gt;0,V56,IF(AI57&gt;0,V57,IF(AI58&gt;0,V58,IF(AI59&gt;0,V59,0)))))))))))),
IF(J18=V48,IF(AI49&gt;0,V49,IF(AI50&gt;0,V50,IF(AI51&gt;0,V51,IF(AI52&gt;0,V52,IF(AI53&gt;0,V53,IF(AI54&gt;0,V54,IF(AI55&gt;0,V55,IF(AI56&gt;0,V56,IF(AI57&gt;0,V57,IF(AI58&gt;0,V58,IF(AI59&gt;0,V59,IF(AI60&gt;0,V60,0)))))))))))),
IF(J18=V49,IF(AI50&gt;0,V50,IF(AI51&gt;0,V51,IF(AI52&gt;0,V52,IF(AI53&gt;0,V53,IF(AI54&gt;0,V54,IF(AI55&gt;0,V55,IF(AI56&gt;0,V56,IF(AI57&gt;0,V57,IF(AI58&gt;0,V58,IF(AI59&gt;0,V59,IF(AI60&gt;0,V60,IF(AI61&gt;0,V61,0)))))))))))),
IF(J18=V51,IF(AI52&gt;0,V52,IF(AI53&gt;0,V53,IF(AI54&gt;0,V54,IF(AI55&gt;0,V55,IF(AI56&gt;0,V56,IF(AI57&gt;0,V57,IF(AI58&gt;0,V58,IF(AI59&gt;0,V59,IF(AI60&gt;0,V60,IF(AI61&gt;0,V61,IF(AI62&gt;0,V62,IF(AI63&gt;0,V63,0)))))))))))),
IF(J18=V52,IF(AI53&gt;0,V53,IF(AI54&gt;0,V54,IF(AI55&gt;0,V55,IF(AI56&gt;0,V56,IF(AI57&gt;0,V57,IF(AI58&gt;0,V58,IF(AI59&gt;0,V59,IF(AI60&gt;0,V60,IF(AI61&gt;0,V61,IF(AI62&gt;0,V62,IF(AI63&gt;0,V63,IF(AI64&gt;0,V64,0)))))))))))),
IF(J18=V53,IF(AI54&gt;0,V54,IF(AI55&gt;0,V55,IF(AI56&gt;0,V56,IF(AI57&gt;0,V57,IF(AI58&gt;0,V58,IF(AI59&gt;0,V59,IF(AI60&gt;0,V60,IF(AI61&gt;0,V61,IF(AI62&gt;0,V62,IF(AI63&gt;0,V63,IF(AI64&gt;0,V64,IF(AI65&gt;0,V65,0)))))))))))),V54)))))))))))))))))))))))))))))))))))))</f>
        <v>0</v>
      </c>
      <c r="K19" s="9">
        <f t="shared" si="38"/>
        <v>0</v>
      </c>
      <c r="L19" s="10">
        <f t="shared" si="17"/>
        <v>24</v>
      </c>
      <c r="M19" s="8">
        <f t="shared" si="39"/>
        <v>0</v>
      </c>
      <c r="N19" s="9">
        <f t="shared" si="40"/>
        <v>0</v>
      </c>
      <c r="O19" s="10">
        <f t="shared" si="18"/>
        <v>24</v>
      </c>
      <c r="P19" s="8">
        <f t="shared" si="41"/>
        <v>0</v>
      </c>
      <c r="Q19" s="9">
        <f t="shared" si="42"/>
        <v>0</v>
      </c>
      <c r="R19" s="10">
        <f t="shared" si="19"/>
        <v>24</v>
      </c>
      <c r="S19" s="8">
        <f t="shared" si="43"/>
        <v>0</v>
      </c>
      <c r="T19" s="9">
        <f t="shared" si="44"/>
        <v>0</v>
      </c>
      <c r="U19" s="16">
        <f t="shared" si="45"/>
        <v>24</v>
      </c>
      <c r="V19" s="12" t="s">
        <v>10</v>
      </c>
      <c r="W19" s="14"/>
      <c r="X19" s="14"/>
      <c r="Y19" s="14"/>
      <c r="Z19" s="37">
        <f t="shared" si="20"/>
        <v>19</v>
      </c>
      <c r="AA19" s="56">
        <v>3</v>
      </c>
      <c r="AB19" s="57"/>
      <c r="AC19" s="58">
        <f t="shared" si="21"/>
        <v>97</v>
      </c>
      <c r="AD19" s="59">
        <f t="shared" si="3"/>
        <v>4.041666666666667</v>
      </c>
      <c r="AE19" s="53">
        <f t="shared" si="22"/>
        <v>3</v>
      </c>
      <c r="AF19" s="54">
        <f t="shared" si="23"/>
        <v>73</v>
      </c>
      <c r="AG19" s="53">
        <f t="shared" si="4"/>
        <v>3</v>
      </c>
      <c r="AH19" s="54">
        <f t="shared" si="53"/>
        <v>49</v>
      </c>
      <c r="AI19" s="53">
        <f t="shared" si="5"/>
        <v>3</v>
      </c>
      <c r="AJ19" s="54">
        <f t="shared" si="54"/>
        <v>25</v>
      </c>
      <c r="AK19" s="53">
        <f t="shared" si="6"/>
        <v>1</v>
      </c>
      <c r="AL19" s="54">
        <f t="shared" si="55"/>
        <v>1</v>
      </c>
      <c r="AM19" s="53">
        <f t="shared" si="7"/>
        <v>0</v>
      </c>
      <c r="AN19" s="54">
        <f t="shared" si="56"/>
        <v>0</v>
      </c>
      <c r="AO19" s="53">
        <f t="shared" si="8"/>
        <v>0</v>
      </c>
      <c r="AP19" s="54">
        <f t="shared" si="57"/>
        <v>0</v>
      </c>
      <c r="AQ19" s="53">
        <f t="shared" si="9"/>
        <v>0</v>
      </c>
      <c r="AR19" s="54">
        <f t="shared" si="58"/>
        <v>0</v>
      </c>
      <c r="AS19" s="53">
        <f t="shared" si="10"/>
        <v>0</v>
      </c>
      <c r="AT19" s="54">
        <f t="shared" si="59"/>
        <v>0</v>
      </c>
      <c r="AU19" s="53">
        <f t="shared" si="11"/>
        <v>0</v>
      </c>
      <c r="AV19" s="54">
        <f t="shared" si="60"/>
        <v>0</v>
      </c>
      <c r="AW19" s="53">
        <f t="shared" si="12"/>
        <v>0</v>
      </c>
      <c r="AX19" s="54">
        <f t="shared" si="61"/>
        <v>0</v>
      </c>
      <c r="AY19" s="53">
        <f t="shared" si="0"/>
        <v>0</v>
      </c>
      <c r="AZ19" s="54">
        <f t="shared" si="62"/>
        <v>0</v>
      </c>
      <c r="BA19" s="53">
        <f t="shared" si="1"/>
        <v>0</v>
      </c>
      <c r="BB19" s="54">
        <f t="shared" si="30"/>
        <v>0</v>
      </c>
      <c r="BC19" s="53">
        <f t="shared" si="2"/>
        <v>0</v>
      </c>
      <c r="BD19" s="54">
        <f t="shared" si="31"/>
        <v>0</v>
      </c>
      <c r="BE19" s="38"/>
      <c r="BF19" s="38"/>
      <c r="BG19" s="38"/>
      <c r="BK19" s="38"/>
      <c r="BL19" s="38"/>
      <c r="BM19" s="38"/>
      <c r="BN19" s="38"/>
      <c r="BO19" s="38"/>
      <c r="BP19" s="38"/>
      <c r="BQ19" s="38"/>
      <c r="BR19" s="38"/>
      <c r="BS19" s="60">
        <v>5</v>
      </c>
      <c r="BT19" s="61">
        <f t="shared" si="46"/>
        <v>86</v>
      </c>
      <c r="BU19" s="67">
        <f t="shared" si="13"/>
        <v>3</v>
      </c>
      <c r="BV19" s="68">
        <f t="shared" si="47"/>
        <v>94</v>
      </c>
      <c r="BW19" s="64">
        <f t="shared" si="48"/>
        <v>700</v>
      </c>
      <c r="BX19" s="65">
        <v>3000</v>
      </c>
      <c r="BY19" s="100"/>
      <c r="BZ19" s="66">
        <v>15</v>
      </c>
      <c r="CA19" s="12" t="s">
        <v>111</v>
      </c>
      <c r="CB19" s="38"/>
      <c r="CC19" s="38"/>
      <c r="CD19" s="38"/>
      <c r="CE19" s="38"/>
      <c r="CF19" s="38"/>
      <c r="CG19" s="38"/>
      <c r="CH19" s="38"/>
    </row>
    <row r="20" spans="1:86" ht="15" customHeight="1" thickBot="1" x14ac:dyDescent="0.3">
      <c r="A20" s="5" t="str">
        <f>IF(C19=24,"",
IF(A19=V18,IF(AA19&gt;0,V19,IF(AA20&gt;0,V20,IF(AA21&gt;0,V21,IF(AA22&gt;0,V22,IF(AA23&gt;0,V23,IF(AA24&gt;0,V24,IF(AA25&gt;0,V25,IF(AA26&gt;0,V26,IF(AA27&gt;0,V27,IF(AA28&gt;0,V28)))))))))),
IF(A19=V19,IF(AA20&gt;0,V20,IF(AA21&gt;0,V21,IF(AA22&gt;0,V22,IF(AA23&gt;0,V23,IF(AA24&gt;0,V24,IF(AA25&gt;0,V25,IF(AA26&gt;0,V26,IF(AA27&gt;0,V27,IF(AA28&gt;0,V28,IF(AA29&gt;0,V29)))))))))),
IF(A19=V20,IF(AA21&gt;0,V21,IF(AA22&gt;0,V22,IF(AA23&gt;0,V23,IF(AA24&gt;0,V24,IF(AA25&gt;0,V25,IF(AA26&gt;0,V26,IF(AA27&gt;0,V27,IF(AA28&gt;0,V28,IF(AA29&gt;0,V29,IF(AA30&gt;0,V30)))))))))),
IF(A19=V21,IF(AA22&gt;0,V22,IF(AA23&gt;0,V23,IF(AA24&gt;0,V24,IF(AA25&gt;0,V25,IF(AA26&gt;0,V26,IF(AA27&gt;0,V27,IF(AA28&gt;0,V28,IF(AA29&gt;0,V29,IF(AA30&gt;0,V30,IF(AA31&gt;0,V31)))))))))),
IF(A19=V22,IF(AA23&gt;0,V23,IF(AA24&gt;0,V24,IF(AA25&gt;0,V25,IF(AA26&gt;0,V26,IF(AA27&gt;0,V27,IF(AA28&gt;0,V28,IF(AA29&gt;0,V29,IF(AA30&gt;0,V30,IF(AA31&gt;0,V31,IF(AA32&gt;0,V32)))))))))),
IF(A19=V23,IF(AA24&gt;0,V24,IF(AA25&gt;0,V25,IF(AA26&gt;0,V26,IF(AA27&gt;0,V27,IF(AA28&gt;0,V28,IF(AA29&gt;0,V29,IF(AA30&gt;0,V30,IF(AA31&gt;0,V31,IF(AA32&gt;0,V32,IF(AA33&gt;0,V33)))))))))),
IF(A19=V24,IF(AA25&gt;0,V25,IF(AA26&gt;0,V26,IF(AA27&gt;0,V27,IF(AA28&gt;0,V28,IF(AA29&gt;0,V29,IF(AA30&gt;0,V30,IF(AA31&gt;0,V31,IF(AA32&gt;0,V32,IF(AA33&gt;0,V33,IF(AA34&gt;0,V34)))))))))),
IF(A19=V25,IF(AA26&gt;0,V26,IF(AA27&gt;0,V27,IF(AA28&gt;0,V28,IF(AA29&gt;0,V29,IF(AA30&gt;0,V30,IF(AA31&gt;0,V31,IF(AA32&gt;0,V32,IF(AA33&gt;0,V33,IF(AA34&gt;0,V34,IF(AA35&gt;0,V35)))))))))),
IF(A19=V26,IF(AA27&gt;0,V27,IF(AA28&gt;0,V28,IF(AA29&gt;0,V29,IF(AA30&gt;0,V30,IF(AA31&gt;0,V31,IF(AA32&gt;0,V32,IF(AA33&gt;0,V33,IF(AA34&gt;0,V34,IF(AA35&gt;0,V35,IF(AA36&gt;0,V36)))))))))),
IF(A19=V27,IF(AA28&gt;0,V28,IF(AA29&gt;0,V29,IF(AA30&gt;0,V30,IF(AA31&gt;0,V31,IF(AA32&gt;0,V32,IF(AA33&gt;0,V33,IF(AA34&gt;0,V34,IF(AA35&gt;0,V35,IF(AA36&gt;0,V36,IF(AA37&gt;0,V37)))))))))),
IF(A19=V28,IF(AA29&gt;0,V29,IF(AA30&gt;0,V30,IF(AA31&gt;0,V31,IF(AA32&gt;0,V32,IF(AA33&gt;0,V33,IF(AA34&gt;0,V34,IF(AA35&gt;0,V35,IF(AA36&gt;0,V36,IF(AA37&gt;0,V37,IF(AA38&gt;0,V38)))))))))),
IF(A19=V29,IF(AA30&gt;0,V30,IF(AA31&gt;0,V31,IF(AA32&gt;0,V32,IF(AA33&gt;0,V33,IF(AA34&gt;0,V34,IF(AA35&gt;0,V35,IF(AA36&gt;0,V36,IF(AA37&gt;0,V37,IF(AA38&gt;0,V38,IF(AA39&gt;0,V39)))))))))),
IF(A19=V30,IF(AA31&gt;0,V31,IF(AA32&gt;0,V32,IF(AA33&gt;0,V33,IF(AA34&gt;0,V34,IF(AA35&gt;0,V35,IF(AA36&gt;0,V36,IF(AA37&gt;0,V37,IF(AA38&gt;0,V38,IF(AA39&gt;0,V39,IF(AA40&gt;0,V40)))))))))),
IF(A19=V31,IF(AA32&gt;0,V32,IF(AA33&gt;0,V33,IF(AA34&gt;0,V34,IF(AA35&gt;0,V35,IF(AA36&gt;0,V36,IF(AA37&gt;0,V37,IF(AA38&gt;0,V38,IF(AA39&gt;0,V39,IF(AA40&gt;0,V40,IF(AA41&gt;0,V41)))))))))),
IF(A19=V32,IF(AA33&gt;0,V33,IF(AA34&gt;0,V34,IF(AA35&gt;0,V35,IF(AA36&gt;0,V36,IF(AA37&gt;0,V37,IF(AA38&gt;0,V38,IF(AA39&gt;0,V39,IF(AA40&gt;0,V40,IF(AA41&gt;0,V41,IF(AA42&gt;0,V42)))))))))),
IF(A19=V33,IF(AA34&gt;0,V34,IF(AA35&gt;0,V35,IF(AA36&gt;0,V36,IF(AA37&gt;0,V37,IF(AA38&gt;0,V38,IF(AA39&gt;0,V39,IF(AA40&gt;0,V40,IF(AA41&gt;0,V41,IF(AA42&gt;0,V42,IF(AA43&gt;0,V43)))))))))),
IF(A19=V34,IF(AA35&gt;0,V34,IF(AA36&gt;0,V36,IF(AA37&gt;0,V37,IF(AA38&gt;0,V38,IF(AA39&gt;0,V39,IF(AA40&gt;0,V40,IF(AA41&gt;0,V41,IF(AA42&gt;0,V42,IF(AA43&gt;0,V43,IF(AA44&gt;0,V44)))))))))),
IF(A19=V35,IF(AA36&gt;0,V36,IF(AA37&gt;0,V37,IF(AA38&gt;0,V38,IF(AA39&gt;0,V39,IF(AA40&gt;0,V40,IF(AA41&gt;0,V41,IF(AA42&gt;0,V42,IF(AA43&gt;0,V43,IF(AA44&gt;0,V44,IF(AA45&gt;0,V45)))))))))),
IF(A19=V36,IF(AA37&gt;0,V37,IF(AA38&gt;0,V38,IF(AA39&gt;0,V39,IF(AA40&gt;0,V40,IF(AA41&gt;0,V41,IF(AA42&gt;0,V42,IF(AA43&gt;0,V43,IF(AA44&gt;0,V44,IF(AA45&gt;0,V45,IF(AA46&gt;0,V46)))))))))),
IF(A19=V37,IF(AA38&gt;0,V38,IF(AA39&gt;0,V39,IF(AA40&gt;0,V40,IF(AA41&gt;0,V41,IF(AA42&gt;0,V42,IF(AA43&gt;0,V43,IF(AA44&gt;0,V44,IF(AA45&gt;0,V45,IF(AA46&gt;0,V46,IF(AA47&gt;0,V47)))))))))),
IF(A19=V38,IF(AA39&gt;0,V39,IF(AA40&gt;0,V40,IF(AA41&gt;0,V41,IF(AA42&gt;0,V42,IF(AA43&gt;0,V43,IF(AA44&gt;0,V44,IF(AA45&gt;0,V45,IF(AA46&gt;0,V46,IF(AA47&gt;0,V47,IF(AA48&gt;0,V48)))))))))),
IF(A19=V39,IF(AA40&gt;0,V40,IF(AA41&gt;0,V41,IF(AA42&gt;0,V42,IF(AA43&gt;0,V43,IF(AA44&gt;0,V44,IF(AA45&gt;0,V45,IF(AA46&gt;0,V46,IF(AA47&gt;0,V47,IF(AA48&gt;0,V48,IF(AA49&gt;0,V49)))))))))),
IF(A19=V40,IF(AA41&gt;0,V41,IF(AA42&gt;0,V42,IF(AA43&gt;0,V43,IF(AA44&gt;0,V44,IF(AA45&gt;0,V45,IF(AA46&gt;0,V46,IF(AA47&gt;0,V47,IF(AA48&gt;0,V48,IF(AA49&gt;0,V49,IF(AA50&gt;0,V50)))))))))),
IF(A19=V41,IF(AA42&gt;0,V42,IF(AA43&gt;0,V43,IF(AA44&gt;0,V44,IF(AA45&gt;0,V45,IF(AA46&gt;0,V46,IF(AA47&gt;0,V47,IF(AA48&gt;0,V48,IF(AA49&gt;0,V49,IF(AA50&gt;0,V50,IF(AA51&gt;0,V51)))))))))),
IF(A19=V42,IF(AA43&gt;0,V43,IF(AA44&gt;0,V44,IF(AA45&gt;0,V45,IF(AA46&gt;0,V46,IF(AA47&gt;0,V47,IF(AA48&gt;0,V48,IF(AA49&gt;0,V49,IF(AA50&gt;0,V50,IF(AA51&gt;0,V51,IF(AA52&gt;0,V52)))))))))),
IF(A19=V43,IF(AA44&gt;0,V44,IF(AA45&gt;0,V45,IF(AA46&gt;0,V46,IF(AA47&gt;0,V47,IF(AA48&gt;0,V48,IF(AA49&gt;0,V49,IF(AA50&gt;0,V50,IF(AA51&gt;0,V51,IF(AA52&gt;0,V52,IF(AA53&gt;0,V53)))))))))),"V44?")))))))))))))))))))))))))))</f>
        <v/>
      </c>
      <c r="B20" s="17">
        <f t="shared" si="33"/>
        <v>0</v>
      </c>
      <c r="C20" s="18">
        <f t="shared" si="14"/>
        <v>24</v>
      </c>
      <c r="D20" s="8">
        <f>IF($B$5&lt;24,0,
IF(F19=24,0,
IF(D19=V19,IF(AE20&gt;0,V20,IF(AE21&gt;0,V21,IF(AE22&gt;0,V22,IF(AE23&gt;0,V23,IF(AE24&gt;0,V24,IF(AE25&gt;0,V25,IF(AE26&gt;0,V26,IF(AE27&gt;0,V27,IF(AE28&gt;0,V28,IF(AE29&gt;0,V29,IF(AE30&gt;0,V30))))))))))),
IF(D19=V20,IF(AE21&gt;0,V21,IF(AE22&gt;0,V22,IF(AE23&gt;0,V23,IF(AE24&gt;0,V24,IF(AE25&gt;0,V25,IF(AE26&gt;0,V26,IF(AE27&gt;0,V27,IF(AE28&gt;0,V28,IF(AE29&gt;0,V29,IF(AE30&gt;0,V30,IF(AE31&gt;0,V31))))))))))),
IF(D19=V21,IF(AE22&gt;0,V22,IF(AE23&gt;0,V23,IF(AE24&gt;0,V24,IF(AE25&gt;0,V25,IF(AE26&gt;0,V26,IF(AE27&gt;0,V27,IF(AE28&gt;0,V28,IF(AE29&gt;0,V29,IF(AE30&gt;0,V30,IF(AE31&gt;0,V31,IF(AE32&gt;0,V32))))))))))),
IF(D19=V22,IF(AE23&gt;0,V23,IF(AE24&gt;0,V24,IF(AE25&gt;0,V25,IF(AE26&gt;0,V26,IF(AE27&gt;0,V27,IF(AE28&gt;0,V28,IF(AE29&gt;0,V29,IF(AE30&gt;0,V30,IF(AE31&gt;0,V31,IF(AE32&gt;0,V32,IF(AE33&gt;0,V33))))))))))),
IF(D19=V23,IF(AE24&gt;0,V24,IF(AE25&gt;0,V25,IF(AE26&gt;0,V26,IF(AE27&gt;0,V27,IF(AE28&gt;0,V28,IF(AE29&gt;0,V29,IF(AE30&gt;0,V30,IF(AE31&gt;0,V31,IF(AE32&gt;0,V32,IF(AE33&gt;0,V33,IF(AE34&gt;0,V34))))))))))),
IF(D19=V24,IF(AE25&gt;0,V25,IF(AE26&gt;0,V26,IF(AE27&gt;0,V27,IF(AE28&gt;0,V28,IF(AE29&gt;0,V29,IF(AE30&gt;0,V30,IF(AE31&gt;0,V31,IF(AE32&gt;0,V32,IF(AE33&gt;0,V33,IF(AE34&gt;0,V34,IF(AE35&gt;0,V35))))))))))),
IF(D19=V25,IF(AE26&gt;0,V26,IF(AE27&gt;0,V27,IF(AE28&gt;0,V28,IF(AE29&gt;0,V29,IF(AE30&gt;0,V30,IF(AE31&gt;0,V31,IF(AE32&gt;0,V32,IF(AE33&gt;0,V33,IF(AE34&gt;0,V34,IF(AE35&gt;0,V35,IF(AE36&gt;0,V36))))))))))),
IF(D19=V26,IF(AE27&gt;0,V27,IF(AE28&gt;0,V28,IF(AE29&gt;0,V29,IF(AE30&gt;0,V30,IF(AE31&gt;0,V31,IF(AE32&gt;0,V32,IF(AE33&gt;0,V33,IF(AE34&gt;0,V34,IF(AE35&gt;0,V35,IF(AE36&gt;0,V36,IF(AE37&gt;0,V37))))))))))),
IF(D19=V27,IF(AE28&gt;0,V28,IF(AE29&gt;0,V29,IF(AE30&gt;0,V30,IF(AE31&gt;0,V31,IF(AE32&gt;0,V32,IF(AE33&gt;0,V33,IF(AE34&gt;0,V34,IF(AE35&gt;0,V35,IF(AE36&gt;0,V36,IF(AE37&gt;0,V37,IF(AE38&gt;0,V38))))))))))),
IF(D19=V28,IF(AE29&gt;0,V29,IF(AE30&gt;0,V30,IF(AE31&gt;0,V31,IF(AE32&gt;0,V32,IF(AE33&gt;0,V33,IF(AE34&gt;0,V34,IF(AE35&gt;0,V35,IF(AE36&gt;0,V36,IF(AE37&gt;0,V37,IF(AE38&gt;0,V38,IF(AE39&gt;0,V39))))))))))),
IF(D19=V29,IF(AE30&gt;0,V30,IF(AE31&gt;0,V31,IF(AE32&gt;0,V32,IF(AE23&gt;0,V33,IF(AE34&gt;0,V34,IF(AE35&gt;0,V35,IF(AE36&gt;0,V36,IF(AE37&gt;0,V37,IF(AE38&gt;0,V38,IF(AE39&gt;0,V39,IF(AE40&gt;0,V40))))))))))),
IF(D19=V30,IF(AE31&gt;0,V31,IF(AE32&gt;0,V32,IF(AE33&gt;0,V33,IF(AE34&gt;0,V34,IF(AE35&gt;0,V35,IF(AE36&gt;0,V36,IF(AE37&gt;0,V37,IF(AE38&gt;0,V38,IF(AE39&gt;0,V39,IF(AE40&gt;0,V40,IF(AE41&gt;0,V41))))))))))),
IF(D19=V31,IF(AE32&gt;0,V32,IF(AE33&gt;0,V33,IF(AE34&gt;0,V34,IF(AE35&gt;0,V35,IF(AE36&gt;0,V36,IF(AE37&gt;0,V37,IF(AE38&gt;0,V38,IF(AE39&gt;0,V39,IF(AE40&gt;0,V40,IF(AE41&gt;0,V41,IF(AE42&gt;0,V42))))))))))),
IF(D19=V32,IF(AE33&gt;0,V33,IF(AE34&gt;0,V34,IF(AE35&gt;0,V35,IF(AE36&gt;0,V36,IF(AE37&gt;0,V37,IF(AE38&gt;0,V38,IF(AE39&gt;0,V39,IF(AE40&gt;0,V40,IF(AE41&gt;0,V41,IF(AE42&gt;0,V42,IF(AE43&gt;0,V43))))))))))),
IF(D19=V33,IF(AE34&gt;0,V34,IF(AE35&gt;0,V35,IF(AE36&gt;0,V36,IF(AE37&gt;0,V37,IF(AE38&gt;0,V38,IF(AE39&gt;0,V39,IF(AE40&gt;0,V40,IF(AE41&gt;0,V41,IF(AE42&gt;0,V42,IF(AE43&gt;0,V43,IF(AE44&gt;0,V44))))))))))),
IF(D19=V34,IF(AE35&gt;0,V35,IF(AE36&gt;0,V36,IF(AE37&gt;0,V37,IF(AE38&gt;0,V38,IF(AE39&gt;0,V39,IF(AE40&gt;0,V40,IF(AE41&gt;0,V41,IF(AE42&gt;0,V42,IF(AE43&gt;0,V43,IF(AE44&gt;0,V44,IF(AE45&gt;0,V45))))))))))),
IF(D19=V35,IF(AE36&gt;0,V36,IF(AE37&gt;0,V37,IF(AE38&gt;0,V38,IF(AE39&gt;0,V39,IF(AE40&gt;0,V40,IF(AE41&gt;0,V41,IF(AE42&gt;0,V42,IF(AE43&gt;0,V43,IF(AE44&gt;0,V44,IF(AE45&gt;0,V45,IF(AE46&gt;0,V46))))))))))),
IF(D19=V36,IF(AE37&gt;0,V37,IF(AE38&gt;0,V38,IF(AE39&gt;0,V39,IF(AE40&gt;0,V40,IF(AE41&gt;0,V41,IF(AE42&gt;0,V42,IF(AE43&gt;0,V43,IF(AE44&gt;0,V44,IF(AE45&gt;0,V45,IF(AE46&gt;0,V46,IF(AE47&gt;0,V47))))))))))),
IF(D19=V37,IF(AE38&gt;0,V38,IF(AE39&gt;0,V39,IF(AE40&gt;0,V40,IF(AE41&gt;0,V41,IF(AE42&gt;0,V42,IF(AE43&gt;0,V43,IF(AE44&gt;0,V44,IF(AE45&gt;0,V45,IF(AE46&gt;0,V46,IF(AE47&gt;0,V47,IF(AE48&gt;0,V48))))))))))),
IF(D19=V38,IF(AE39&gt;0,V39,IF(AE40&gt;0,V40,IF(AE41&gt;0,V41,IF(AE42&gt;0,V42,IF(AE43&gt;0,V43,IF(AE44&gt;0,V44,IF(AE45&gt;0,V45,IF(AE46&gt;0,V46,IF(AE47&gt;0,V47,IF(AE48&gt;0,V48,IF(AE49&gt;0,V49))))))))))),
IF(D19=V39,IF(AE40&gt;0,V40,IF(AE41&gt;0,V41,IF(AE42&gt;0,V42,IF(AE43&gt;0,V43,IF(AE44&gt;0,V44,IF(AE45&gt;0,V45,IF(AE46&gt;0,V46,IF(AE47&gt;0,V47,IF(AE48&gt;0,V48,IF(AE49&gt;0,V49,IF(AE50&gt;0,V50))))))))))),
IF(D19=V40,IF(AE41&gt;0,V41,IF(AE42&gt;0,V42,IF(AE43&gt;0,V43,IF(AE44&gt;0,V44,IF(AE45&gt;0,V45,IF(AE46&gt;0,V46,IF(AE47&gt;0,V47,IF(AE48&gt;0,V48,IF(AE49&gt;0,V49,IF(AE50&gt;0,V50,IF(AE51&gt;0,V51))))))))))),
IF(D19=V41,IF(AE42&gt;0,V42,IF(AE43&gt;0,V43,IF(AE44&gt;0,V44,IF(AE45&gt;0,V45,IF(AE46&gt;0,V46,IF(AE47&gt;0,V47,IF(AE48&gt;0,V48,IF(AE49&gt;0,V49,IF(AE50&gt;0,V50,IF(AE51&gt;0,V51,IF(AE52&gt;0,V52))))))))))),
IF(D19=V42,IF(AE43&gt;0,V43,IF(AE44&gt;0,V44,IF(AE45&gt;0,V45,IF(AE46&gt;0,V46,IF(AE47&gt;0,V47,IF(AE48&gt;0,V48,IF(AE49&gt;0,V49,IF(AE50&gt;0,V50,IF(AE51&gt;0,V51,IF(AE52&gt;0,V52,IF(AE53&gt;0,V53))))))))))),
IF(D19=V43,IF(AE44&gt;0,V44,IF(AE45&gt;0,V45,IF(AE46&gt;0,V46,IF(AE47&gt;0,V47,IF(AE48&gt;0,V48,IF(AE49&gt;0,V49,IF(AE50&gt;0,V50,IF(AE51&gt;0,V51,IF(AE52&gt;0,V52,IF(AE53&gt;0,V53,IF(AE54&gt;0,V54))))))))))),
IF(D19=V44,IF(AE45&gt;0,V45,IF(AE46&gt;0,V46,IF(AE47&gt;0,V47,IF(AE48&gt;0,V48,IF(AE49&gt;0,V49,IF(AE50&gt;0,V50,IF(AE51&gt;0,V51,IF(AE52&gt;0,V52,IF(AE53&gt;0,V53,IF(AE54&gt;0,V54,IF(AE55&gt;0,V55))))))))))),
IF(D19=V45,IF(AE46&gt;0,V46,IF(AE47&gt;0,V47,IF(AE48&gt;0,V48,IF(AE49&gt;0,V49,IF(AE50&gt;0,V50,IF(AE51&gt;0,V51,IF(AE52&gt;0,V52,IF(AE53&gt;0,V53,IF(AE54&gt;0,V54,IF(AE55&gt;0,V55,IF(AE56&gt;0,V56))))))))))),
IF(D19=V46,IF(AE47&gt;0,V47,IF(AE48&gt;0,V48,IF(AE49&gt;0,V49,IF(AE50&gt;0,V50,IF(AE51&gt;0,V51,IF(AE52&gt;0,V52,IF(AE53&gt;0,V53,IF(AE54&gt;0,V54,IF(AE55&gt;0,V55,IF(AE56&gt;0,V56,IF(AE57&gt;0,V57))))))))))),
IF(D19=V47,IF(AE48&gt;0,V48,IF(AE49&gt;0,V49,IF(AE50&gt;0,V50,IF(AE51&gt;0,V51,IF(AE52&gt;0,V52,IF(AE53&gt;0,V53,IF(AE54&gt;0,V54,IF(AE55&gt;0,V55,IF(AE56&gt;0,V56,IF(AE57&gt;0,V57,IF(AE58&gt;0,V58))))))))))),
IF(D19=V48,IF(AE49&gt;0,V49,IF(AE50&gt;0,V50,IF(AE51&gt;0,V51,IF(AE52&gt;0,V52,IF(AE53&gt;0,V53,IF(AE54&gt;0,V54,IF(AE55&gt;0,V55,IF(AE56&gt;0,V56,IF(AE57&gt;0,V57,IF(AE58&gt;0,V58,IF(AE59&gt;0,V59))))))))))),
IF(D19=V49,IF(AE50&gt;0,V50,IF(AE51&gt;0,V51,IF(AE52&gt;0,V52,IF(AE53&gt;0,V53,IF(AE54&gt;0,V54,IF(AE55&gt;0,V55,IF(AE56&gt;0,V56,IF(AE57&gt;0,V57,IF(AE58&gt;0,V58,IF(AE59&gt;0,V59,IF(AE60&gt;0,V60))))))))))),
IF(D19=V50,IF(AE51&gt;0,V51,IF(AE52&gt;0,V52,IF(AE53&gt;0,V53,IF(AE54&gt;0,V54,IF(AE55&gt;0,V55,IF(AE56&gt;0,V56,IF(AE57&gt;0,V57,IF(AE58&gt;0,V58,IF(AE59&gt;0,V59,IF(AE60&gt;0,V60,IF(AE61&gt;0,V61))))))))))),"V51?"))))))))))))))))))))))))))))))))))</f>
        <v>0</v>
      </c>
      <c r="E20" s="9">
        <f t="shared" si="35"/>
        <v>0</v>
      </c>
      <c r="F20" s="19">
        <f t="shared" si="15"/>
        <v>24</v>
      </c>
      <c r="G20" s="8">
        <f>IF($E$5&lt;24,0,
IF(I19=24,0,
IF(G19=V19,IF(AG20&gt;0,V20,IF(AG21&gt;0,V21,IF(AG22&gt;0,V22,IF(AG23&gt;0,V23,IF(AG24&gt;0,V24,IF(AG25&gt;0,V25,IF(AG26&gt;0,V26,IF(AG27&gt;0,V27,IF(AG28&gt;0,V28,IF(AG29&gt;0,V29,IF(AG30&gt;0,V30))))))))))),
IF(G19=V20,IF(AG21&gt;0,V21,IF(AG22&gt;0,V22,IF(AG23&gt;0,V23,IF(AG24&gt;0,V24,IF(AG25&gt;0,V25,IF(AG26&gt;0,V26,IF(AG27&gt;0,V27,IF(AG28&gt;0,V28,IF(AG29&gt;0,V29,IF(AG30&gt;0,V30,IF(AG31&gt;0,V31))))))))))),
IF(G19=V21,IF(AG22&gt;0,V22,IF(AG23&gt;0,V23,IF(AG24&gt;0,V24,IF(AG25&gt;0,V25,IF(AG26&gt;0,V26,IF(AG27&gt;0,V27,IF(AG28&gt;0,V28,IF(AG29&gt;0,V29,IF(AG30&gt;0,V30,IF(AG31&gt;0,V31,IF(AG32&gt;0,V32))))))))))),
IF(G19=V22,IF(AG23&gt;0,V23,IF(AG24&gt;0,V24,IF(AG25&gt;0,V25,IF(AG26&gt;0,V26,IF(AG27&gt;0,V27,IF(AG28&gt;0,V28,IF(AG29&gt;0,V29,IF(AG30&gt;0,V30,IF(AG31&gt;0,V31,IF(AG32&gt;0,V32,IF(AG33&gt;0,V33))))))))))),
IF(G19=V23,IF(AG24&gt;0,V24,IF(AG25&gt;0,V25,IF(AG26&gt;0,V26,IF(AG27&gt;0,V27,IF(AG28&gt;0,V28,IF(AG29&gt;0,V29,IF(AG30&gt;0,V30,IF(AG31&gt;0,V31,IF(AG32&gt;0,V32,IF(AG33&gt;0,V33,IF(AG34&gt;0,V34))))))))))),
IF(G19=V24,IF(AG25&gt;0,V25,IF(AG26&gt;0,V26,IF(AG27&gt;0,V27,IF(AG28&gt;0,V28,IF(AG29&gt;0,V29,IF(AG30&gt;0,V30,IF(AG31&gt;0,V31,IF(AG32&gt;0,V32,IF(AG33&gt;0,V33,IF(AG34&gt;0,V34,IF(AG35&gt;0,V35))))))))))),
IF(G19=V25,IF(AG26&gt;0,V26,IF(AG27&gt;0,V27,IF(AG28&gt;0,V28,IF(AG29&gt;0,V29,IF(AG30&gt;0,V30,IF(AG31&gt;0,V31,IF(AG32&gt;0,V32,IF(AG33&gt;0,V33,IF(AG34&gt;0,V34,IF(AG35&gt;0,V35,IF(AG36&gt;0,V36))))))))))),
IF(G19=V26,IF(AG27&gt;0,V27,IF(AG28&gt;0,V28,IF(AG29&gt;0,V29,IF(AG30&gt;0,V30,IF(AG31&gt;0,V31,IF(AG32&gt;0,V32,IF(AG33&gt;0,V33,IF(AG34&gt;0,V34,IF(AG35&gt;0,V35,IF(AG36&gt;0,V36,IF(AG37&gt;0,V37))))))))))),
IF(G19=V27,IF(AG28&gt;0,V28,IF(AG29&gt;0,V29,IF(AG30&gt;0,V30,IF(AG31&gt;0,V31,IF(AG32&gt;0,V32,IF(AG33&gt;0,V33,IF(AG34&gt;0,V34,IF(AG35&gt;0,V35,IF(AG36&gt;0,V36,IF(AG37&gt;0,V37,IF(AG38&gt;0,V38))))))))))),
IF(G19=V28,IF(AG29&gt;0,V29,IF(AG30&gt;0,V30,IF(AG31&gt;0,V31,IF(AG32&gt;0,V32,IF(AG33&gt;0,V33,IF(AG34&gt;0,V34,IF(AG35&gt;0,V35,IF(AG36&gt;0,V36,IF(AG37&gt;0,V37,IF(AG38&gt;0,V38,IF(AG39&gt;0,V39))))))))))),
IF(G19=V29,IF(AG30&gt;0,V30,IF(AG31&gt;0,V31,IF(AG32&gt;0,V32,IF(AG23&gt;0,V33,IF(AG34&gt;0,V34,IF(AG35&gt;0,V35,IF(AG36&gt;0,V36,IF(AG37&gt;0,V37,IF(AG38&gt;0,V38,IF(AG39&gt;0,V39,IF(AG40&gt;0,V40))))))))))),
IF(G19=V30,IF(AG31&gt;0,V31,IF(AG32&gt;0,V32,IF(AG33&gt;0,V33,IF(AG34&gt;0,V34,IF(AG35&gt;0,V35,IF(AG36&gt;0,V36,IF(AG37&gt;0,V37,IF(AG38&gt;0,V38,IF(AG39&gt;0,V39,IF(AG40&gt;0,V40,IF(AG41&gt;0,V41))))))))))),
IF(G19=V31,IF(AG32&gt;0,V32,IF(AG33&gt;0,V33,IF(AG34&gt;0,V34,IF(AG35&gt;0,V35,IF(AG36&gt;0,V36,IF(AG37&gt;0,V37,IF(AG38&gt;0,V38,IF(AG39&gt;0,V39,IF(AG40&gt;0,V40,IF(AG41&gt;0,V41,IF(AG42&gt;0,V42))))))))))),
IF(G19=V32,IF(AG33&gt;0,V33,IF(AG34&gt;0,V34,IF(AG35&gt;0,V35,IF(AG36&gt;0,V36,IF(AG37&gt;0,V37,IF(AG38&gt;0,V38,IF(AG39&gt;0,V39,IF(AG40&gt;0,V40,IF(AG41&gt;0,V41,IF(AG42&gt;0,V42,IF(AG43&gt;0,V43))))))))))),
IF(G19=V33,IF(AG34&gt;0,V34,IF(AG35&gt;0,V35,IF(AG36&gt;0,V36,IF(AG37&gt;0,V37,IF(AG38&gt;0,V38,IF(AG39&gt;0,V39,IF(AG40&gt;0,V40,IF(AG41&gt;0,V41,IF(AG42&gt;0,V42,IF(AG43&gt;0,V43,IF(AG44&gt;0,V44))))))))))),
IF(G19=V34,IF(AG35&gt;0,V35,IF(AG36&gt;0,V36,IF(AG37&gt;0,V37,IF(AG38&gt;0,V38,IF(AG39&gt;0,V39,IF(AG40&gt;0,V40,IF(AG41&gt;0,V41,IF(AG42&gt;0,V42,IF(AG43&gt;0,V43,IF(AG44&gt;0,V44,IF(AG45&gt;0,V45))))))))))),
IF(G19=V35,IF(AG36&gt;0,V36,IF(AG37&gt;0,V37,IF(AG38&gt;0,V38,IF(AG39&gt;0,V39,IF(AG40&gt;0,V40,IF(AG41&gt;0,V41,IF(AG42&gt;0,V42,IF(AG43&gt;0,V43,IF(AG44&gt;0,V44,IF(AG45&gt;0,V45,IF(AG46&gt;0,V46))))))))))),
IF(G19=V36,IF(AG37&gt;0,V37,IF(AG38&gt;0,V38,IF(AG39&gt;0,V39,IF(AG40&gt;0,V40,IF(AG41&gt;0,V41,IF(AG42&gt;0,V42,IF(AG43&gt;0,V43,IF(AG44&gt;0,V44,IF(AG45&gt;0,V45,IF(AG46&gt;0,V46,IF(AG47&gt;0,V47))))))))))),
IF(G19=V37,IF(AG38&gt;0,V38,IF(AG39&gt;0,V39,IF(AG40&gt;0,V40,IF(AG41&gt;0,V41,IF(AG42&gt;0,V42,IF(AG43&gt;0,V43,IF(AG44&gt;0,V44,IF(AG45&gt;0,V45,IF(AG46&gt;0,V46,IF(AG47&gt;0,V47,IF(AG48&gt;0,V48))))))))))),
IF(G19=V38,IF(AG39&gt;0,V39,IF(AG40&gt;0,V40,IF(AG41&gt;0,V41,IF(AG42&gt;0,V42,IF(AG43&gt;0,V43,IF(AG44&gt;0,V44,IF(AG45&gt;0,V45,IF(AG46&gt;0,V46,IF(AG47&gt;0,V47,IF(AG48&gt;0,V48,IF(AG49&gt;0,V49))))))))))),
IF(G19=V39,IF(AG40&gt;0,V40,IF(AG41&gt;0,V41,IF(AG42&gt;0,V42,IF(AG43&gt;0,V43,IF(AG44&gt;0,V44,IF(AG45&gt;0,V45,IF(AG46&gt;0,V46,IF(AG47&gt;0,V47,IF(AG48&gt;0,V48,IF(AG49&gt;0,V49,IF(AG50&gt;0,V50))))))))))),
IF(G19=V40,IF(AG41&gt;0,V41,IF(AG42&gt;0,V42,IF(AG43&gt;0,V43,IF(AG44&gt;0,V44,IF(AG45&gt;0,V45,IF(AG46&gt;0,V46,IF(AG47&gt;0,V47,IF(AG48&gt;0,V48,IF(AG49&gt;0,V49,IF(AG50&gt;0,V50,IF(AG51&gt;0,V51))))))))))),
IF(G19=V41,IF(AG42&gt;0,V42,IF(AG43&gt;0,V43,IF(AG44&gt;0,V44,IF(AG45&gt;0,V45,IF(AG46&gt;0,V46,IF(AG47&gt;0,V47,IF(AG48&gt;0,V48,IF(AG49&gt;0,V49,IF(AG50&gt;0,V50,IF(AG51&gt;0,V51,IF(AG52&gt;0,V52))))))))))),
IF(G19=V42,IF(AG43&gt;0,V43,IF(AG44&gt;0,V44,IF(AG45&gt;0,V45,IF(AG46&gt;0,V46,IF(AG47&gt;0,V47,IF(AG48&gt;0,V48,IF(AG49&gt;0,V49,IF(AG50&gt;0,V50,IF(AG51&gt;0,V51,IF(AG52&gt;0,V52,IF(AG53&gt;0,V53))))))))))),
IF(G19=V43,IF(AG44&gt;0,V44,IF(AG45&gt;0,V45,IF(AG46&gt;0,V46,IF(AG47&gt;0,V47,IF(AG48&gt;0,V48,IF(AG49&gt;0,V49,IF(AG50&gt;0,V50,IF(AG51&gt;0,V51,IF(AG52&gt;0,V52,IF(AG53&gt;0,V53,IF(AG54&gt;0,V54))))))))))),
IF(G19=V44,IF(AG45&gt;0,V45,IF(AG46&gt;0,V46,IF(AG47&gt;0,V47,IF(AG48&gt;0,V48,IF(AG49&gt;0,V49,IF(AG50&gt;0,V50,IF(AG51&gt;0,V51,IF(AG52&gt;0,V52,IF(AG53&gt;0,V53,IF(AG54&gt;0,V54,IF(AG55&gt;0,V55))))))))))),
IF(G19=V45,IF(AG46&gt;0,V46,IF(AG47&gt;0,V47,IF(AG48&gt;0,V48,IF(AG49&gt;0,V49,IF(AG50&gt;0,V50,IF(AG51&gt;0,V51,IF(AG52&gt;0,V52,IF(AG53&gt;0,V53,IF(AG54&gt;0,V54,IF(AG55&gt;0,V55,IF(AG56&gt;0,V56))))))))))),
IF(G19=V46,IF(AG47&gt;0,V47,IF(AG48&gt;0,V48,IF(AG49&gt;0,V49,IF(AG50&gt;0,V50,IF(AG51&gt;0,V51,IF(AG52&gt;0,V52,IF(AG53&gt;0,V53,IF(AG54&gt;0,V54,IF(AG55&gt;0,V55,IF(AG56&gt;0,V56,IF(AG57&gt;0,V57))))))))))),
IF(G19=V47,IF(AG48&gt;0,V48,IF(AG49&gt;0,V49,IF(AG50&gt;0,V50,IF(AG51&gt;0,V51,IF(AG52&gt;0,V52,IF(AG53&gt;0,V53,IF(AG54&gt;0,V54,IF(AG55&gt;0,V55,IF(AG56&gt;0,V56,IF(AG57&gt;0,V57,IF(AG58&gt;0,V58))))))))))),
IF(G19=V48,IF(AG49&gt;0,V49,IF(AG50&gt;0,V50,IF(AG51&gt;0,V51,IF(AG52&gt;0,V52,IF(AG53&gt;0,V53,IF(AG54&gt;0,V54,IF(AG55&gt;0,V55,IF(AG56&gt;0,V56,IF(AG57&gt;0,V57,IF(AG58&gt;0,V58,IF(AG59&gt;0,V59))))))))))),
IF(G19=V49,IF(AG50&gt;0,V50,IF(AG51&gt;0,V51,IF(AG52&gt;0,V52,IF(AG53&gt;0,V53,IF(AG54&gt;0,V54,IF(AG55&gt;0,V55,IF(AG56&gt;0,V56,IF(AG57&gt;0,V57,IF(AG58&gt;0,V58,IF(AG59&gt;0,V59,IF(AG60&gt;0,V60))))))))))),
IF(G19=V50,IF(AG51&gt;0,V51,IF(AG52&gt;0,V52,IF(AG53&gt;0,V53,IF(AG54&gt;0,V54,IF(AG55&gt;0,V55,IF(AG56&gt;0,V56,IF(AG57&gt;0,V57,IF(AG58&gt;0,V58,IF(AG59&gt;0,V59,IF(AG60&gt;0,V60,IF(AG61&gt;0,V61))))))))))),"V51?"))))))))))))))))))))))))))))))))))</f>
        <v>0</v>
      </c>
      <c r="H20" s="20">
        <f t="shared" si="37"/>
        <v>0</v>
      </c>
      <c r="I20" s="19">
        <f t="shared" si="16"/>
        <v>24</v>
      </c>
      <c r="J20" s="8">
        <f>IF($H$5&lt;24,0,IF(L19=24,0,
IF(J19=V19,IF(AI20&gt;0,V20,IF(AI21&gt;0,V21,IF(AI22&gt;0,V22,IF(AI23&gt;0,V23,IF(AI24&gt;0,V24,IF(AI25&gt;0,V25,IF(AI26&gt;0,V26,IF(AI27&gt;0,V27,IF(AI28&gt;0,V28,IF(AI29&gt;0,V29,IF(AI30&gt;0,V30,IF(AI31&gt;0,V31,0)))))))))))),
IF(J19=V20,IF(AI21&gt;0,V21,IF(AI22&gt;0,V22,IF(AI23&gt;0,V23,IF(AI24&gt;0,V24,IF(AI25&gt;0,V25,IF(AI26&gt;0,V26,IF(AI27&gt;0,V27,IF(AI28&gt;0,V28,IF(AI29&gt;0,V29,IF(AI30&gt;0,V30,IF(AI31&gt;0,V31,IF(AI32&gt;0,V32,0)))))))))))),
IF(J19=V21,IF(AI22&gt;0,V22,IF(AI23&gt;0,V23,IF(AI24&gt;0,V24,IF(AI25&gt;0,V25,IF(AI26&gt;0,V26,IF(AI27&gt;0,V27,IF(AI28&gt;0,V28,IF(AI29&gt;0,V29,IF(AI30&gt;0,V30,IF(AI31&gt;0,V31,IF(AI32&gt;0,V32,IF(AI33&gt;0,V33,0)))))))))))),
IF(J19=V22,IF(AI23&gt;0,V23,IF(AI24&gt;0,V24,IF(AI25&gt;0,V25,IF(AI26&gt;0,V26,IF(AI27&gt;0,V27,IF(AI28&gt;0,V28,IF(AI29&gt;0,V29,IF(AI30&gt;0,V30,IF(AI31&gt;0,V31,IF(AI32&gt;0,V32,IF(AI33&gt;0,V33,IF(AI34&gt;0,V34,0)))))))))))),
IF(J19=V23,IF(AI24&gt;0,V24,IF(AI25&gt;0,V25,IF(AI26&gt;0,V26,IF(AI27&gt;0,V27,IF(AI28&gt;0,V28,IF(AI29&gt;0,V29,IF(AI30&gt;0,V30,IF(AI31&gt;0,V31,IF(AI32&gt;0,V32,IF(AI33&gt;0,V33,IF(AI34&gt;0,V34,IF(AI35&gt;0,V35,0)))))))))))),
IF(J19=V24,IF(AI25&gt;0,V25,IF(AI26&gt;0,V26,IF(AI27&gt;0,V27,IF(AI28&gt;0,V28,IF(AI29&gt;0,V29,IF(AI30&gt;0,V30,IF(AI31&gt;0,V31,IF(AI32&gt;0,V32,IF(AI33&gt;0,V33,IF(AI34&gt;0,V34,IF(AI35&gt;0,V35,IF(AI36&gt;0,V36,0)))))))))))),
IF(J19=V25,IF(AI26&gt;0,V26,IF(AI27&gt;0,V27,IF(AI28&gt;0,V28,IF(AI29&gt;0,V29,IF(AI30&gt;0,V30,IF(AI31&gt;0,V31,IF(AI32&gt;0,V32,IF(AI33&gt;0,V33,IF(AI34&gt;0,V34,IF(AI35&gt;0,V35,IF(AI36&gt;0,V36,IF(AI37&gt;0,V37,0)))))))))))),
IF(J19=V26,IF(AI27&gt;0,V27,IF(AI28&gt;0,V28,IF(AI29&gt;0,V29,IF(AI30&gt;0,V30,IF(AI31&gt;0,V31,IF(AI32&gt;0,V32,IF(AI33&gt;0,V33,IF(AI34&gt;0,V34,IF(AI35&gt;0,V35,IF(AI36&gt;0,V36,IF(AI37&gt;0,V37,IF(AI37&gt;0,V37,0)))))))))))),
IF(J19=V27,IF(AI28&gt;0,V28,IF(AI29&gt;0,V29,IF(AI30&gt;0,V30,IF(AI31&gt;0,V31,IF(AI32&gt;0,V32,IF(AI33&gt;0,V33,IF(AI34&gt;0,V34,IF(AI35&gt;0,V35,IF(AI36&gt;0,V36,IF(AI37&gt;0,V37,IF(AI38&gt;0,V38,IF(AI39&gt;0,V39,0)))))))))))),
IF(J19=V28,IF(AI29&gt;0,V29,IF(AI30&gt;0,V30,IF(AI31&gt;0,V31,IF(AI32&gt;0,V32,IF(AI33&gt;0,V33,IF(AI34&gt;0,V34,IF(AI35&gt;0,V35,IF(AI36&gt;0,V36,IF(AI37&gt;0,V37,IF(AI38&gt;0,V38,IF(AI39&gt;0,V39,IF(AI40&gt;0,V40,0)))))))))))),
IF(J19=V29,IF(AI30&gt;0,V30,IF(AI31&gt;0,V31,IF(AI32&gt;0,V32,IF(AI23&gt;0,V33,IF(AI34&gt;0,V34,IF(AI35&gt;0,V35,IF(AI36&gt;0,V36,IF(AI37&gt;0,V37,IF(AI38&gt;0,V38,IF(AI39&gt;0,V39,IF(AI40&gt;0,V40,IF(AI41&gt;0,V41,0)))))))))))),
IF(J19=V30,IF(AI31&gt;0,V31,IF(AI32&gt;0,V32,IF(AI33&gt;0,V33,IF(AI34&gt;0,V34,IF(AI35&gt;0,V35,IF(AI36&gt;0,V36,IF(AI37&gt;0,V37,IF(AI38&gt;0,V38,IF(AI39&gt;0,V39,IF(AI40&gt;0,V40,IF(AI41&gt;0,V41,IF(AI42&gt;0,V42,0)))))))))))),
IF(J19=V31,IF(AI32&gt;0,V32,IF(AI33&gt;0,V33,IF(AI34&gt;0,V34,IF(AI35&gt;0,V35,IF(AI36&gt;0,V36,IF(AI37&gt;0,V37,IF(AI38&gt;0,V38,IF(AI39&gt;0,V39,IF(AI40&gt;0,V27IF(AI41&gt;0,V41,IF(AI42&gt;0,V42,IF(AI43&gt;0,V43,0)))))))))))),
IF(J19=V32,IF(AI33&gt;0,V33,IF(AI34&gt;0,V34,IF(AI35&gt;0,V35,IF(AI36&gt;0,V36,IF(AI37&gt;0,V37,IF(AI38&gt;0,V38,IF(AI39&gt;0,V39,IF(AI40&gt;0,V40,IF(AI41&gt;0,V41,IF(AI42&gt;0,V42,IF(AI43&gt;0,V43,IF(AI44&gt;0,V44,0)))))))))))),
IF(J19=V33,IF(AI34&gt;0,V34,IF(AI35&gt;0,V35,IF(AI36&gt;0,V36,IF(AI37&gt;0,V37,IF(AI38&gt;0,V38,IF(AI39&gt;0,V39,IF(AI40&gt;0,V40,IF(AI41&gt;0,V41,IF(AI42&gt;0,V42,IF(AI43&gt;0,V43,IF(AI44&gt;0,V44,IF(AI45&gt;0,V45,0)))))))))))),
IF(J19=V34,IF(AI35&gt;0,V35,IF(AI36&gt;0,V36,IF(AI37&gt;0,V37,IF(AI38&gt;0,V38,IF(AI39&gt;0,V39,IF(AI40&gt;0,V40,IF(AI41&gt;0,V41,IF(AI42&gt;0,V42,IF(AI43&gt;0,V43,IF(AI44&gt;0,V44,IF(AI45&gt;0,V45,IF(AI46&gt;0,V46,0)))))))))))),
IF(J19=V35,IF(AI36&gt;0,V36,IF(AI37&gt;0,V37,IF(AI38&gt;0,V38,IF(AI39&gt;0,V39,IF(AI40&gt;0,V40,IF(AI41&gt;0,V41,IF(AI42&gt;0,V42,IF(AI43&gt;0,V43,IF(AI44&gt;0,V44,IF(AI45&gt;0,V45,IF(AI46&gt;0,V46,IF(AI47&gt;0,V47,0)))))))))))),
IF(J19=V36,IF(AI37&gt;0,V37,IF(AI38&gt;0,V38,IF(AI39&gt;0,V39,IF(AI40&gt;0,V40,IF(AI41&gt;0,V41,IF(AI42&gt;0,V42,IF(AI43&gt;0,V43,IF(AI44&gt;0,V44,IF(AI45&gt;0,V45,IF(AI46&gt;0,V46,IF(AI47&gt;0,V47,IF(AI48&gt;0,V48,0)))))))))))),
IF(J19=V37,IF(AI38&gt;0,V38,IF(AI39&gt;0,V39,IF(AI40&gt;0,V40,IF(AI41&gt;0,V41,IF(AI42&gt;0,V42,IF(AI43&gt;0,V43,IF(AI44&gt;0,V44,IF(AI45&gt;0,V45,IF(AI46&gt;0,V46,F(AI47&gt;0,V47,IF(AI48&gt;0,V48,IF(AI49&gt;0,V49,0)))))))))))),
IF(J19=V38,IF(AI39&gt;0,V39,IF(AI40&gt;0,V40,IF(AI41&gt;0,V41,IF(AI42&gt;0,V42,IF(AI43&gt;0,V43,IF(AI44&gt;0,V44,IF(AI45&gt;0,V45,IF(AI46&gt;0,V46,IF(AI47&gt;0,V47,IF(AI48&gt;0,V48,IF(AI49&gt;0,V49,IF(AI50&gt;0,V50,0)))))))))))),
IF(J19=V39,IF(AI40&gt;0,V40,IF(AI41&gt;0,V41,IF(AI42&gt;0,V42,IF(AI43&gt;0,V43,IF(AI44&gt;0,V44,IF(AI45&gt;0,V45,IF(AI46&gt;0,V46,IF(AI47&gt;0,V47,IF(AI48&gt;0,V48,IF(AI49&gt;0,V49,IF(AI50&gt;0,V50,IF(AI51&gt;0,V51,0)))))))))))),
IF(J19=V40,IF(AI41&gt;0,V41,IF(AI42&gt;0,V42,IF(AI43&gt;0,V43,IF(AI44&gt;0,V44,IF(AI45&gt;0,V45,IF(AI46&gt;0,V46,IF(AI47&gt;0,V47,IF(AI48&gt;0,V48,IF(AI49&gt;0,V49,IF(AI50&gt;0,V50,IF(AI51&gt;0,V51,IF(AI52&gt;0,V52,0)))))))))))),
IF(J19=V41,IF(AI42&gt;0,V42,IF(AI43&gt;0,V43,IF(AI44&gt;0,V44,IF(AI45&gt;0,V45,IF(AI46&gt;0,V46,IF(AI47&gt;0,V47,IF(AI48&gt;0,V48,IF(AI49&gt;0,V49,IF(AI50&gt;0,V50,IF(AI51&gt;0,V51,IF(AI52&gt;0,V52,IF(AI53&gt;0,V53,0)))))))))))),
IF(J19=V42,IF(AI43&gt;0,V43,IF(AI44&gt;0,V44,IF(AI45&gt;0,V45,IF(AI46&gt;0,V46,IF(AI47&gt;0,V47,IF(AI48&gt;0,V48,IF(AI49&gt;0,V49,IF(AI50&gt;0,V50,IF(AI51&gt;0,V51,IF(AI52&gt;0,V52,IF(AI53&gt;0,V53,IF(AI54&gt;0,V54,0)))))))))))),
IF(J19=V43,IF(AI44&gt;0,V44,IF(AI45&gt;0,V45,IF(AI46&gt;0,V46,IF(AI47&gt;0,V47,IF(AI48&gt;0,V48,IF(AI49&gt;0,V49,IF(AI50&gt;0,V50,IF(AI51&gt;0,V51,IF(AI52&gt;0,V52,IF(AI53&gt;0,V53,IF(AI54&gt;0,V54,IF(AI55&gt;0,V55,0)))))))))))),
IF(J19=V44,IF(AI45&gt;0,V45,IF(AI46&gt;0,V46,IF(AI47&gt;0,V47,IF(AI48&gt;0,V48,IF(AI49&gt;0,V49,IF(AI50&gt;0,V50,IF(AI51&gt;0,V51,IF(AI52&gt;0,V52,IF(AI53&gt;0,V53,IF(AI54&gt;0,V54,IF(AI55&gt;0,V55,IF(AI56&gt;0,V56,0)))))))))))),
IF(J19=V45,IF(AI46&gt;0,V46,IF(AI47&gt;0,V47,IF(AI48&gt;0,V48,IF(AI49&gt;0,V49,IF(AI50&gt;0,V50,IF(AI51&gt;0,V51,IF(AI52&gt;0,V52,IF(AI53&gt;0,V53,IF(AI54&gt;0,V54,IF(AI55&gt;0,V55,IF(AI56&gt;0,V56,IF(AI57&gt;0,V57,0)))))))))))),
IF(J19=V46,IF(AI47&gt;0,V47,IF(AI48&gt;0,V48,IF(AI49&gt;0,V49,IF(AI50&gt;0,V50,IF(AI51&gt;0,V51,IF(AI52&gt;0,V52,IF(AI53&gt;0,V53,IF(AI54&gt;0,V54,IF(AI55&gt;0,V55,IF(AI56&gt;0,V56,IF(AI57&gt;0,V57,IF(AI58&gt;0,V58,0)))))))))))),
IF(J19=V47,IF(AI48&gt;0,V48,IF(AI49&gt;0,V49,IF(AI50&gt;0,V50,IF(AI51&gt;0,V51,IF(AI52&gt;0,V52,IF(AI53&gt;0,V53,IF(AI54&gt;0,V54,IF(AI55&gt;0,V55,IF(AI56&gt;0,V56,IF(AI57&gt;0,V57,IF(AI58&gt;0,V58,IF(AI59&gt;0,V59,0)))))))))))),
IF(J19=V48,IF(AI49&gt;0,V49,IF(AI50&gt;0,V50,IF(AI51&gt;0,V51,IF(AI52&gt;0,V52,IF(AI53&gt;0,V53,IF(AI54&gt;0,V54,IF(AI55&gt;0,V55,IF(AI56&gt;0,V56,IF(AI57&gt;0,V57,IF(AI58&gt;0,V58,IF(AI59&gt;0,V59,IF(AI60&gt;0,V60,0)))))))))))),
IF(J19=V49,IF(AI50&gt;0,V50,IF(AI51&gt;0,V51,IF(AI52&gt;0,V52,IF(AI53&gt;0,V53,IF(AI54&gt;0,V54,IF(AI55&gt;0,V55,IF(AI56&gt;0,V56,IF(AI57&gt;0,V57,IF(AI58&gt;0,V58,IF(AI59&gt;0,V59,IF(AI60&gt;0,V60,IF(AI61&gt;0,V61,0)))))))))))),
IF(J19=V50,IF(AI51&gt;0,V51,IF(AI52&gt;0,V52,IF(AI53&gt;0,V53,IF(AI54&gt;0,V54,IF(AI55&gt;0,V55,IF(AI56&gt;0,V56,IF(AI57&gt;0,V57,IF(AI58&gt;0,V58,IF(AI59&gt;0,V59,IF(AI60&gt;0,V60,IF(AI61&gt;0,V61,IF(AI62&gt;0,V62,0)))))))))))),
IF(J19=V52,IF(AI53&gt;0,V53,IF(AI54&gt;0,V54,IF(AI55&gt;0,V55,IF(AI56&gt;0,V56,IF(AI57&gt;0,V57,IF(AI58&gt;0,V58,IF(AI59&gt;0,V59,IF(AI60&gt;0,V60,IF(AI61&gt;0,V61,IF(AI62&gt;0,V62,IF(AI63&gt;0,V63,IF(AI64&gt;0,V64,0)))))))))))),
IF(J19=V53,IF(AI54&gt;0,V54,IF(AI55&gt;0,V55,IF(AI56&gt;0,V56,IF(AI57&gt;0,V57,IF(AI58&gt;0,V58,IF(AI59&gt;0,V59,IF(AI60&gt;0,V60,IF(AI61&gt;0,V61,IF(AI62&gt;0,V62,IF(AI63&gt;0,V63,IF(AI64&gt;0,V64,IF(AI65&gt;0,V65,0)))))))))))),
IF(J19=V54,IF(AI55&gt;0,V55,IF(AI56&gt;0,V56,IF(AI57&gt;0,V57,IF(AI58&gt;0,V58,IF(AI59&gt;0,V59,IF(AI60&gt;0,V60,IF(AI61&gt;0,V61,IF(AI62&gt;0,V62,IF(AI63&gt;0,V63,IF(AI64&gt;0,V64,IF(AI65&gt;0,V65,IF(AI66&gt;0,V66,0)))))))))))),"V55?")))))))))))))))))))))))))))))))))))))</f>
        <v>0</v>
      </c>
      <c r="K20" s="9">
        <f t="shared" si="38"/>
        <v>0</v>
      </c>
      <c r="L20" s="19">
        <f t="shared" si="17"/>
        <v>24</v>
      </c>
      <c r="M20" s="8">
        <f>IF($K$5&lt;24,0,IF(O19=24,0,
IF(M19=V19,IF(AK20&gt;0,V20,IF(AK21&gt;0,V21,IF(AK22&gt;0,V22,IF(AK23&gt;0,V23,IF(AK24&gt;0,V24,IF(AK25&gt;0,V25,IF(AK26&gt;0,V26,IF(AK27&gt;0,V27,IF(AK28&gt;0,V28,IF(AK29&gt;0,V29,V30)))))))))),
IF(M19=V20,IF(AK21&gt;0,V21,IF(AK22&gt;0,V22,IF(AK23&gt;0,V23,IF(AK24&gt;0,V24,IF(AK25&gt;0,V25,IF(AK26&gt;0,V26,IF(AK27&gt;0,V27,IF(AK28&gt;0,V28,IF(AK29&gt;0,V29,IF(AK30&gt;0,V30,V31)))))))))),
IF(M19=V21,IF(AK22&gt;0,V22,IF(AK23&gt;0,V23,IF(AK24&gt;0,V24,IF(AK25&gt;0,V25,IF(AK26&gt;0,V26,IF(AK27&gt;0,V27,IF(AK28&gt;0,V28,IF(AK29&gt;0,V29,IF(AK30&gt;0,V30,IF(AK31&gt;0,V31,V32)))))))))),
IF(M19=V22,IF(AK23&gt;0,V23,IF(AK24&gt;0,V24,IF(AK25&gt;0,V25,IF(AK26&gt;0,V26,IF(AK27&gt;0,V27,IF(AK28&gt;0,V28,IF(AK29&gt;0,V29,IF(AK30&gt;0,V30,IF(AK31&gt;0,V31,IF(AK32&gt;0,V32,V33)))))))))),
IF(M19=V23,IF(AK24&gt;0,V24,IF(AK25&gt;0,V25,IF(AK26&gt;0,V26,IF(AK27&gt;0,V27,IF(AK28&gt;0,V28,IF(AK29&gt;0,V29,IF(AK30&gt;0,V30,IF(AK31&gt;0,V31,IF(AK32&gt;0,V32,IF(AK33&gt;0,V33,V34)))))))))),
IF(M19=V24,IF(AK25&gt;0,V25,IF(AK26&gt;0,V26,IF(AK27&gt;0,V27,IF(AK28&gt;0,V28,IF(AK29&gt;0,V29,IF(AK30&gt;0,V30,IF(AK31&gt;0,V31,IF(AK32&gt;0,V32,IF(AK33&gt;0,V33,IF(AK34&gt;0,V34,V35)))))))))),
IF(M19=V25,IF(AK26&gt;0,V26,IF(AK27&gt;0,V27,IF(AK28&gt;0,V28,IF(AK29&gt;0,V29,IF(AK30&gt;0,V30,IF(AK31&gt;0,V31,IF(AK32&gt;0,V32,IF(AK33&gt;0,V33,IF(AK34&gt;0,V34,IF(AK35&gt;0,V35,V36)))))))))),
IF(M19=V26,IF(AK27&gt;0,V27,IF(AK28&gt;0,V28,IF(AK29&gt;0,V29,IF(AK30&gt;0,V30,IF(AK31&gt;0,V31,IF(AK32&gt;0,V32,IF(AK33&gt;0,V33,IF(AK34&gt;0,V34,IF(AK35&gt;0,V35,IF(AK36&gt;0,V36,V37)))))))))),
IF(M19=V27,IF(AK28&gt;0,V28,IF(AK29&gt;0,V29,IF(AK30&gt;0,V30,IF(AK31&gt;0,V31,IF(AK32&gt;0,V32,IF(AK33&gt;0,V33,IF(AK34&gt;0,V34,IF(AK35&gt;0,V35,IF(AK36&gt;0,V36,IF(AK37&gt;0,V37,V38)))))))))),
IF(M19=V28,IF(AK29&gt;0,V29,IF(AK30&gt;0,V30,IF(AK31&gt;0,V31,IF(AK32&gt;0,V32,IF(AK33&gt;0,V33,IF(AK34&gt;0,V34,IF(AK35&gt;0,V35,IF(AK36&gt;0,V36,IF(AK37&gt;0,V37,IF(AK38&gt;0,V38,V39)))))))))),
IF(M19=V29,IF(AK30&gt;0,V30,IF(AK31&gt;0,V31,IF(AK32&gt;0,V32,IF(AK23&gt;0,V33,IF(AK34&gt;0,V34,IF(AK35&gt;0,V35,IF(AK36&gt;0,V36,IF(AK37&gt;0,V37,IF(AK38&gt;0,V38,IF(AK39&gt;0,V39,V40)))))))))),
IF(M19=V30,IF(AK31&gt;0,V31,IF(AK32&gt;0,V32,IF(AK33&gt;0,V33,IF(AK34&gt;0,V34,IF(AK35&gt;0,V35,IF(AK36&gt;0,V36,IF(AK37&gt;0,V37,IF(AK38&gt;0,V38,IF(AK39&gt;0,V39,IF(AK40&gt;0,V40,V41)))))))))),
IF(M19=V31,IF(AK32&gt;0,V32,IF(AK33&gt;0,V33,IF(AK34&gt;0,V34,IF(AK35&gt;0,V35,IF(AK36&gt;0,V36,IF(AK37&gt;0,V37,IF(AK38&gt;0,V38,IF(AK39&gt;0,V39,IF(AK40&gt;0,V40,IF(AK41&gt;0,V41,V41)))))))))),
IF(M19=V32,IF(AK33&gt;0,V33,IF(AK34&gt;0,V34,IF(AK35&gt;0,V35,IF(AK36&gt;0,V36,IF(AK37&gt;0,V37,IF(AK38&gt;0,V38,IF(AK39&gt;0,V39,IF(AK40&gt;0,V40,IF(AK41&gt;0,V41,IF(AK42&gt;0,V42,V42)))))))))),
IF(M19=V33,IF(AK34&gt;0,V34,IF(AK35&gt;0,V35,IF(AK36&gt;0,V36,IF(AK37&gt;0,V37,IF(AK38&gt;0,V38,IF(AK39&gt;0,V39,IF(AK40&gt;0,V40,IF(AK41&gt;0,V41,IF(AK42&gt;0,V42,IF(AK43&gt;0,V43,V44)))))))))),
IF(M19=V34,IF(AK35&gt;0,V35,IF(AK36&gt;0,V36,IF(AK37&gt;0,V37,IF(AK38&gt;0,V38,IF(AK39&gt;0,V39,IF(AK40&gt;0,V40,IF(AK41&gt;0,V41,IF(AK42&gt;0,V42,IF(AK43&gt;0,V43,IF(AK44&gt;0,V44,V45)))))))))),
IF(M19=V35,IF(AK36&gt;0,V36,IF(AK37&gt;0,V37,IF(AK38&gt;0,V38,IF(AK39&gt;0,V39,IF(AK40&gt;0,V40,IF(AK41&gt;0,V41,IF(AK42&gt;0,V42,IF(AK43&gt;0,V43,IF(AK44&gt;0,V44,IF(AK45&gt;0,V45,V46)))))))))),
IF(M19=V36,IF(AK37&gt;0,V37,IF(AK38&gt;0,V38,IF(AK39&gt;0,V39,IF(AK40&gt;0,V40,IF(AK41&gt;0,V41,IF(AK42&gt;0,V42,IF(AK43&gt;0,V43,IF(AK44&gt;0,V44,IF(AK45&gt;0,V45,IF(AK46&gt;0,V46,V47)))))))))),
IF(M19=V37,IF(AK38&gt;0,V38,IF(AK39&gt;0,V39,IF(AK40&gt;0,V40,IF(AK41&gt;0,V41,IF(AK42&gt;0,V42,IF(AK43&gt;0,V43,IF(AK44&gt;0,V44,IF(AK45&gt;0,V45,IF(AK46&gt;0,V46,IF(AK47&gt;0,V47,V48)))))))))),
IF(M19=V38,IF(AK39&gt;0,V39,IF(AK40&gt;0,V40,IF(AK41&gt;0,V41,IF(AK42&gt;0,V42,IF(AK43&gt;0,V43,IF(AK44&gt;0,V44,IF(AK45&gt;0,V45,IF(AK46&gt;0,V46,IF(AK47&gt;0,V47,IF(AK48&gt;0,V48,V49)))))))))),
IF(M19=V39,IF(AK40&gt;0,V40,IF(AK41&gt;0,V41,IF(AK42&gt;0,V42,IF(AK43&gt;0,V43,IF(AK44&gt;0,V44,IF(AK45&gt;0,V45,IF(AK46&gt;0,V46,IF(AK47&gt;0,V47,IF(AK48&gt;0,V48,IF(AK49&gt;0,V49,V49)))))))))),
IF(M19=V40,IF(AK41&gt;0,V41,IF(AK42&gt;0,V42,IF(AK43&gt;0,V43,IF(AK44&gt;0,V44,IF(AK45&gt;0,V45,IF(AK46&gt;0,V46,IF(AK47&gt;0,V47,IF(AK48&gt;0,V48,IF(AK49&gt;0,V49,IF(AK50&gt;0,V50,V51)))))))))),
IF(M19=V41,IF(AK42&gt;0,V41,IF(AK43&gt;0,V43,IF(AK44&gt;0,V44,IF(AK45&gt;0,V45,IF(AK46&gt;0,V46,IF(AK47&gt;0,V47,IF(AK48&gt;0,V48,IF(AK49&gt;0,V49,IF(AK50&gt;0,V50,IF(AK51&gt;0,V51,V52)))))))))),
IF(M19=V42,IF(AK43&gt;0,V43,IF(AK44&gt;0,V44,IF(AK45&gt;0,V45,IF(AK46&gt;0,V46,IF(AK47&gt;0,V47,IF(AK48&gt;0,V48,IF(AK49&gt;0,V49,IF(AK50&gt;0,V50,IF(AK51&gt;0,V51,IF(AK52&gt;0,V52,V53)))))))))),
IF(M19=V43,IF(AK44&gt;0,V44,IF(AK45&gt;0,V45,IF(AK46&gt;0,V46,IF(AK47&gt;0,V47,IF(AK48&gt;0,V48,IF(AK49&gt;0,V49,IF(AK50&gt;0,V50,IF(AK51&gt;0,V51,IF(AK52&gt;0,V52,IF(AK53&gt;0,V53,V54)))))))))),
IF(M19=V44,IF(AK45&gt;0,V45,IF(AK46&gt;0,V46,IF(AK47&gt;0,V47,IF(AK48&gt;0,V48,IF(AK49&gt;0,V49,IF(AK50&gt;0,V50,IF(AK51&gt;0,V51,IF(AK52&gt;0,V52,IF(AK53&gt;0,V53,IF(AK54&gt;0,V54,V55)))))))))),
IF(M19=V45,IF(AK46&gt;0,V46,IF(AK47&gt;0,V47,IF(AK48&gt;0,V48,IF(AK49&gt;0,V49,IF(AK50&gt;0,V50,IF(AK51&gt;0,V51,IF(AK52&gt;0,V52,IF(AK53&gt;0,V53,IF(AK54&gt;0,V54,IF(AK55&gt;0,V55,V56)))))))))),
IF(M19=V46,IF(AK47&gt;0,V47,IF(AK48&gt;0,V48,IF(AK49&gt;0,V49,IF(AK50&gt;0,V50,IF(AK51&gt;0,V51,IF(AK52&gt;0,V52,IF(AK53&gt;0,V53,IF(AK54&gt;0,V54,IF(AK55&gt;0,V55,IF(AK56&gt;0,V56,V57)))))))))),
IF(M19=V47,IF(AK48&gt;0,V48,IF(AK49&gt;0,V49,IF(AK50&gt;0,V50,IF(AK51&gt;0,V51,IF(AK52&gt;0,V52,IF(AK53&gt;0,V53,IF(AK54&gt;0,V54,IF(AK55&gt;0,V55,IF(AK56&gt;0,V56,IF(AK57&gt;0,V57,V58)))))))))),
IF(M19=V48,IF(AK49&gt;0,V49,IF(AK50&gt;0,V50,IF(AK51&gt;0,V51,IF(AK52&gt;0,V52,IF(AK53&gt;0,V53,IF(AK54&gt;0,V54,IF(AK55&gt;0,V55,IF(AK56&gt;0,V56,IF(AK57&gt;0,V57,IF(AK58&gt;0,V58,V59)))))))))),
IF(M19=V49,IF(AK50&gt;0,V50,IF(AK51&gt;0,V51,IF(AK52&gt;0,V52,IF(AK53&gt;0,V53,IF(AK54&gt;0,V54,IF(AK55&gt;0,V55,IF(AK56&gt;0,V56,IF(AK57&gt;0,V57,IF(AK58&gt;0,V58,IF(AK59&gt;0,V59,V60)))))))))),
IF(M19=V50,IF(AK51&gt;0,V51,IF(AK52&gt;0,V52,IF(AK53&gt;0,V53,IF(AK54&gt;0,V54,IF(AK55&gt;0,V55,IF(AK56&gt;0,V56,IF(AK57&gt;0,V57,IF(AK58&gt;0,V58,IF(AK59&gt;0,V59,IF(AK60&gt;0,V60,V61)))))))))),
IF(M19=V51,IF(AK52&gt;0,V52,IF(AK53&gt;0,V53,IF(AK54&gt;0,V54,IF(AK55&gt;0,V55,IF(AK56&gt;0,V56,IF(AK57&gt;0,V57,IF(AK58&gt;0,V58,IF(AK59&gt;0,V59,IF(AK60&gt;0,V60,IF(AK51&gt;0,V51,V62)))))))))),
IF(M19=V52,IF(AK53&gt;0,V53,IF(AK54&gt;0,V54,IF(AK55&gt;0,V55,IF(AK56&gt;0,V56,IF(AK57&gt;0,V57,IF(AK58&gt;0,V58,IF(AK59&gt;0,V59,IF(AK60&gt;0,V60,IF(AK61&gt;0,V61,IF(AK62&gt;0,V62,V63)))))))))),
IF(M19=V53,IF(AK54&gt;0,V54,IF(AK55&gt;0,V55,IF(AK56&gt;0,V56,IF(AK57&gt;0,V57,IF(AK58&gt;0,V58,IF(AK59&gt;0,V59,IF(AK60&gt;0,V60,IF(AK61&gt;0,V61,IF(AK62&gt;0,V62,IF(AK63&gt;0,V63,V63)))))))))),
IF(M19=V54,IF(AK55&gt;0,V55,IF(AK56&gt;0,V56,IF(AK57&gt;0,V57,IF(AK58&gt;0,V58,IF(AK59&gt;0,V59,IF(AK60&gt;0,V60,IF(AK61&gt;0,V61,IF(AK62&gt;0,V62,IF(AK63&gt;0,V63,IF(AK64&gt;0,V64,V64)))))))))),
IF(M19=V55,IF(AK56&gt;0,V56,IF(AK57&gt;0,V57,IF(AK58&gt;0,V58,IF(AK59&gt;0,V59,IF(AK60&gt;0,V60,IF(AK61&gt;0,V61,IF(AK62&gt;0,V62,IF(AK63&gt;0,V63,IF(AK64&gt;0,V64,IF(AK65&gt;0,V65,V65)))))))))),
IF(M19=V56,IF(AK57&gt;0,V57,IF(AK58&gt;0,V58,IF(AK59&gt;0,V59,IF(AK60&gt;0,V60,IF(AK61&gt;0,V61,IF(AK62&gt;0,V62,IF(AK63&gt;0,V63,IF(AK64&gt;0,V64,IF(AK65&gt;0,V65,IF(AK66&gt;0,V66,V66)))))))))),
IF(M19=V57,IF(AK58&gt;0,V58,IF(AK59&gt;0,V59,IF(AK60&gt;0,V60,IF(AK61&gt;0,V61,IF(AK62&gt;0,V62,IF(AK63&gt;0,V63,IF(AK64&gt;0,V64,IF(AK65&gt;0,V65,IF(AK66&gt;0,V66,IF(AK67&gt;0,V67,V67)))))))))),
IF(M19=V58,IF(AK59&gt;0,V59,IF(AK60&gt;0,V60,IF(AK61&gt;0,V61,IF(AK62&gt;0,V62,IF(AK63&gt;0,V63,IF(AK64&gt;0,V64,IF(AK65&gt;0,V65,IF(AK66&gt;0,V66,IF(AK67&gt;0,V67,IF(AK68&gt;0,V68,V68)))))))))),
IF(M19=V59,IF(AK60&gt;0,V60,IF(AK61&gt;0,V61,IF(AK62&gt;0,V62,IF(AK63&gt;0,V63,IF(AK64&gt;0,V64,IF(AK65&gt;0,V65,IF(AK66&gt;0,V66,IF(AK67&gt;0,V67,IF(AK68&gt;0,V68,IF(AK69&gt;0,V69,V69)))))))))),"V60?")))))))))))))))))))))))))))))))))))))))))))</f>
        <v>0</v>
      </c>
      <c r="N20" s="9">
        <f t="shared" si="40"/>
        <v>0</v>
      </c>
      <c r="O20" s="19">
        <f t="shared" si="18"/>
        <v>24</v>
      </c>
      <c r="P20" s="8">
        <f>IF($N$5&lt;24,0,IF(R19=24,0,
IF(P19=V19,IF(AM20&gt;0,V20,IF(AM21&gt;0,V21,IF(AM22&gt;0,V22,IF(AM23&gt;0,V23,IF(AM24&gt;0,V24,IF(AM25&gt;0,V25,IF(AM26&gt;0,V26,IF(AM27&gt;0,V27,IF(AM28&gt;0,V28,IF(AM29&gt;0,V29)))))))))),
IF(P19=V20,IF(AM21&gt;0,V21,IF(AM22&gt;0,V22,IF(AM23&gt;0,V23,IF(AM24&gt;0,V24,IF(AM25&gt;0,V25,IF(AM26&gt;0,V26,IF(AM27&gt;0,V27,IF(AM28&gt;0,V28,IF(AM29&gt;0,V29,IF(AM30&gt;0,V30)))))))))),
IF(P19=V21,IF(AM22&gt;0,V22,IF(AM23&gt;0,V23,IF(AM24&gt;0,V24,IF(AM25&gt;0,V25,IF(AM26&gt;0,V26,IF(AM27&gt;0,V27,IF(AM28&gt;0,V28,IF(AM29&gt;0,V29,IF(AM30&gt;0,V30,IF(AM31&gt;0,V31)))))))))),
IF(P19=V22,IF(AM23&gt;0,V23,IF(AM24&gt;0,V24,IF(AM25&gt;0,V25,IF(AM26&gt;0,V26,IF(AM27&gt;0,V27,IF(AM28&gt;0,V28,IF(AM29&gt;0,V29,IF(AM30&gt;0,V30,IF(AM31&gt;0,V31,IF(AM32&gt;0,V32)))))))))),
IF(P19=V23,IF(AM24&gt;0,V24,IF(AM25&gt;0,V25,IF(AM26&gt;0,V26,IF(AM27&gt;0,V27,IF(AM28&gt;0,V28,IF(AM29&gt;0,V29,IF(AM30&gt;0,V30,IF(AM31&gt;0,V31,IF(AM32&gt;0,V32,IF(AM33&gt;0,V33)))))))))),
IF(P19=V24,IF(AM25&gt;0,V25,IF(AM26&gt;0,V26,IF(AM27&gt;0,V27,IF(AM28&gt;0,V28,IF(AM29&gt;0,V29,IF(AM30&gt;0,V30,IF(AM31&gt;0,V31,IF(AM32&gt;0,V32,IF(AM33&gt;0,V33,IF(AM34&gt;0,V34)))))))))),
IF(P19=V25,IF(AM26&gt;0,V26,IF(AM27&gt;0,V27,IF(AM28&gt;0,V28,IF(AM29&gt;0,V29,IF(AM30&gt;0,V30,IF(AM31&gt;0,V31,IF(AM32&gt;0,V32,IF(AM33&gt;0,V33,IF(AM34&gt;0,V34,IF(AM35&gt;0,V35)))))))))),
IF(P19=V26,IF(AM27&gt;0,V27,IF(AM28&gt;0,V28,IF(AM29&gt;0,V29,IF(AM30&gt;0,V30,IF(AM31&gt;0,V31,IF(AM32&gt;0,V32,IF(AM33&gt;0,V33,IF(AM34&gt;0,V34,IF(AM35&gt;0,V35,IF(AM36&gt;0,V36)))))))))),
IF(P19=V27,IF(AM28&gt;0,V28,IF(AM29&gt;0,V29,IF(AM30&gt;0,V30,IF(AM31&gt;0,V31,IF(AM32&gt;0,V32,IF(AM33&gt;0,V33,IF(AM34&gt;0,V34,IF(AM35&gt;0,V35,IF(AM36&gt;0,V36,IF(AM37&gt;0,V37)))))))))),
IF(P19=V28,IF(AM29&gt;0,V29,IF(AM30&gt;0,V30,IF(AM31&gt;0,V31,IF(AM32&gt;0,V32,IF(AM33&gt;0,V33,IF(AM34&gt;0,V34,IF(AM35&gt;0,V35,IF(AM36&gt;0,V36,IF(AM37&gt;0,V37,IF(AM38&gt;0,V38)))))))))),
IF(P19=V29,IF(AM30&gt;0,V30,IF(AM31&gt;0,V31,IF(AM32&gt;0,V32,IF(AM23&gt;0,V33,IF(AM34&gt;0,V34,IF(AM35&gt;0,V35,IF(AM36&gt;0,V36,IF(AM37&gt;0,V37,IF(AM38&gt;0,V38,IF(AM39&gt;0,V39)))))))))),
IF(P19=V30,IF(AM31&gt;0,V31,IF(AM32&gt;0,V32,IF(AM33&gt;0,V33,IF(AM34&gt;0,V34,IF(AM35&gt;0,V35,IF(AM36&gt;0,V36,IF(AM37&gt;0,V37,IF(AM38&gt;0,V38,IF(AM39&gt;0,V39,IF(AM40&gt;0,V40)))))))))),
IF(P19=V31,IF(AM32&gt;0,V32,IF(AM33&gt;0,V33,IF(AM34&gt;0,V34,IF(AM35&gt;0,V35,IF(AM36&gt;0,V36,IF(AM37&gt;0,V37,IF(AM38&gt;0,V38,IF(AM39&gt;0,V39,IF(AM40&gt;0,V40,IF(AM41&gt;0,V41)))))))))),
IF(P19=V32,IF(AM33&gt;0,V33,IF(AM34&gt;0,V34,IF(AM35&gt;0,V35,IF(AM36&gt;0,V36,IF(AM37&gt;0,V37,IF(AM38&gt;0,V38,IF(AM39&gt;0,V39,IF(AM40&gt;0,V40,IF(AM41&gt;0,V41,IF(AM42&gt;0,V42)))))))))),
IF(P19=V33,IF(AM34&gt;0,V34,IF(AM35&gt;0,V35,IF(AM36&gt;0,V36,IF(AM37&gt;0,V37,IF(AM38&gt;0,V38,IF(AM39&gt;0,V39,IF(AM40&gt;0,V40,IF(AM41&gt;0,V41,IF(AM42&gt;0,V42,IF(AM43&gt;0,V43)))))))))),
IF(P19=V34,IF(AM35&gt;0,V35,IF(AM36&gt;0,V36,IF(AM37&gt;0,V37,IF(AM38&gt;0,V38,IF(AM39&gt;0,V39,IF(AM40&gt;0,V40,IF(AM41&gt;0,V41,IF(AM42&gt;0,V42,IF(AM43&gt;0,V43,IF(AM44&gt;0,V44)))))))))),
IF(P19=V35,IF(AM36&gt;0,V36,IF(AM37&gt;0,V37,IF(AM38&gt;0,V38,IF(AM39&gt;0,V39,IF(AM40&gt;0,V40,IF(AM41&gt;0,V41,IF(AM42&gt;0,V42,IF(AM43&gt;0,V43,IF(AM44&gt;0,V44,IF(AM45&gt;0,V45)))))))))),
IF(P19=V36,IF(AM37&gt;0,V37,IF(AM38&gt;0,V38,IF(AM39&gt;0,V39,IF(AM40&gt;0,V40,IF(AM41&gt;0,V41,IF(AM42&gt;0,V42,IF(AM43&gt;0,V43,IF(AM44&gt;0,V44,IF(AM45&gt;0,V45,IF(AM46&gt;0,V46)))))))))),
IF(P19=V37,IF(AM38&gt;0,V38,IF(AM39&gt;0,V39,IF(AM40&gt;0,V40,IF(AM41&gt;0,V41,IF(AM42&gt;0,V42,IF(AM43&gt;0,V43,IF(AM44&gt;0,V44,IF(AM45&gt;0,V45,IF(AM46&gt;0,V46,IF(AM47&gt;0,V47)))))))))),
IF(P19=V38,IF(AM39&gt;0,V39,IF(AM40&gt;0,V40,IF(AM41&gt;0,V41,IF(AM42&gt;0,V42,IF(AM43&gt;0,V43,IF(AM44&gt;0,V44,IF(AM45&gt;0,V45,IF(AM46&gt;0,V46,IF(AM47&gt;0,V47,IF(AM48&gt;0,V48)))))))))),
IF(P19=V39,IF(AM40&gt;0,V40,IF(AM41&gt;0,V41,IF(AM42&gt;0,V42,IF(AM43&gt;0,V43,IF(AM44&gt;0,V44,IF(AM45&gt;0,V45,IF(AM46&gt;0,V46,IF(AM47&gt;0,V47,IF(AM48&gt;0,V48,IF(AM49&gt;0,V49)))))))))),
IF(P19=V40,IF(AM41&gt;0,V41,IF(AM42&gt;0,V42,IF(AM43&gt;0,V43,IF(AM44&gt;0,V44,IF(AM45&gt;0,V45,IF(AM46&gt;0,V46,IF(AM47&gt;0,V47,IF(AM48&gt;0,V48,IF(AM49&gt;0,V49,IF(AM50&gt;0,V50)))))))))),
IF(P19=V41,IF(AM42&gt;0,V42,IF(AM43&gt;0,V43,IF(AM44&gt;0,V44,IF(AM45&gt;0,V45,IF(AM46&gt;0,V46,IF(AM47&gt;0,V47,IF(AM48&gt;0,V48,IF(AM49&gt;0,V49,IF(AM50&gt;0,V50,IF(AM51&gt;0,V51)))))))))),
IF(P19=V42,IF(AM43&gt;0,V43,IF(AM44&gt;0,V44,IF(AM45&gt;0,V45,IF(AM46&gt;0,V46,IF(AM47&gt;0,V47,IF(AM48&gt;0,V48,IF(AM49&gt;0,V49,IF(AM50&gt;0,V50,IF(AM51&gt;0,V51,IF(AM52&gt;0,V52)))))))))),
IF(P19=V43,IF(AM44&gt;0,V44,IF(AM45&gt;0,V45,IF(AM46&gt;0,V46,IF(AM47&gt;0,V47,IF(AM48&gt;0,V48,IF(AM49&gt;0,V49,IF(AM50&gt;0,V50,IF(AM51&gt;0,V51,IF(AM52&gt;0,V52,IF(AM52&gt;0,V53)))))))))),
IF(P19=V44,IF(AM45&gt;0,V45,IF(AM46&gt;0,V46,IF(AM47&gt;0,V47,IF(AM48&gt;0,V48,IF(AM49&gt;0,V49,IF(AM50&gt;0,V50,IF(AM51&gt;0,V51,IF(AM52&gt;0,V52,IF(AM53&gt;0,V53,IF(AM54&gt;0,V54)))))))))),
IF(P19=V45,IF(AM46&gt;0,V46,IF(AM47&gt;0,V47,IF(AM48&gt;0,V48,IF(AM49&gt;0,V49,IF(AM50&gt;0,V50,IF(AM51&gt;0,V51,IF(AM52&gt;0,V52,IF(AM53&gt;0,V53,IF(AM54&gt;0,V54,IF(AM55&gt;0,V55)))))))))),
IF(P19=V46,IF(AM47&gt;0,V47,IF(AM48&gt;0,V48,IF(AM49&gt;0,V49,IF(AM50&gt;0,V50,IF(AM51&gt;0,V51,IF(AM52&gt;0,V52,IF(AM53&gt;0,V53,IF(AM54&gt;0,V54,IF(AM55&gt;0,V55,IF(AM56&gt;0,V56)))))))))),
IF(P19=V47,IF(AM48&gt;0,V48,IF(AM49&gt;0,V49,IF(AM50&gt;0,V50,IF(AM51&gt;0,V51,IF(AM52&gt;0,V52,IF(AM53&gt;0,V53,IF(AM54&gt;0,V54,IF(AM55&gt;0,V55,IF(AM56&gt;0,V56,IF(AM57&gt;0,V57)))))))))),
IF(P19=V48,IF(AM49&gt;0,V49,IF(AM50&gt;0,V50,IF(AM51&gt;0,V51,IF(AM52&gt;0,V52,IF(AM53&gt;0,V53,IF(AM54&gt;0,V54,IF(AM55&gt;0,V55,IF(AM56&gt;0,V56,IF(AM57&gt;0,V57,IF(AM58&gt;0,V58)))))))))),
IF(P19=V49,IF(AM50&gt;0,V50,IF(AM51&gt;0,V51,IF(AM52&gt;0,V52,IF(AM53&gt;0,V53,IF(AM54&gt;0,V54,IF(AM55&gt;0,V55,IF(AM56&gt;0,V56,IF(AM57&gt;0,V57,IF(AM58&gt;0,V58,IF(AM59&gt;0,V59)))))))))),
IF(P19=V50,IF(AM51&gt;0,V51,IF(AM52&gt;0,V52,IF(AM53&gt;0,V53,IF(AM54&gt;0,V54,IF(AM55&gt;0,V55,IF(AM56&gt;0,V56,IF(AM57&gt;0,V57,IF(AM58&gt;0,V58,IF(AM59&gt;0,V59,IF(AM60&gt;0,V60)))))))))),
IF(P19=V51,IF(AM52&gt;0,V52,IF(AM53&gt;0,V53,IF(AM54&gt;0,V54,IF(AM55&gt;0,V55,IF(AM56&gt;0,V56,IF(AM57&gt;0,V57,IF(AM58&gt;0,V58,IF(AM59&gt;0,V59,IF(AM60&gt;0,V60,IF(AM61&gt;0,V61)))))))))),
IF(P19=V52,IF(AM53&gt;0,V53,IF(AM54&gt;0,V54,IF(AM55&gt;0,V55,IF(AM56&gt;0,V56,IF(AM57&gt;0,V57,IF(AM58&gt;0,V58,IF(AM59&gt;0,V59,IF(AM60&gt;0,V60,IF(AM61&gt;0,V61,IF(AM62&gt;0,V62)))))))))),
IF(P19=V53,IF(AM54&gt;0,V54,IF(AM55&gt;0,V55,IF(AM56&gt;0,V56,IF(AM57&gt;0,V57,IF(AM58&gt;0,V58,IF(AM59&gt;0,V59,IF(AM60&gt;0,V60,IF(AM61&gt;0,V61,IF(AM62&gt;0,V62,IF(AM63&gt;0,V63)))))))))),
IF(P19=V54,IF(AM55&gt;0,V55,IF(AM56&gt;0,V56,IF(AM57&gt;0,V57,IF(AM58&gt;0,V58,IF(AM59&gt;0,V59,IF(AM60&gt;0,V60,IF(AM61&gt;0,V61,IF(AM62&gt;0,V62,IF(AM63&gt;0,V63,IF(AM64&gt;0,V64)))))))))),
IF(P19=V55,IF(AM56&gt;0,V56,IF(AM57&gt;0,V57,IF(AM58&gt;0,V58,IF(AM59&gt;0,V59,IF(AM60&gt;0,V60,IF(AM61&gt;0,V61,IF(AM62&gt;0,V62,IF(AM63&gt;0,V63,IF(AM64&gt;0,V64,IF(AM65&gt;0,V65)))))))))),
IF(P19=V56,IF(AM57&gt;0,V57,IF(AM58&gt;0,V58,IF(AM59&gt;0,V59,IF(AM60&gt;0,V60,IF(AM61&gt;0,V61,IF(AM62&gt;0,V62,IF(AM63&gt;0,V63,IF(AM64&gt;0,V64,IF(AM65&gt;0,V65,IF(AM66&gt;0,V66)))))))))),
IF(P19=V57,IF(AM58&gt;0,V58,IF(AM59&gt;0,V59,IF(AM60&gt;0,V60,IF(AM61&gt;0,V61,IF(AM62&gt;0,V62,IF(AM63&gt;0,V63,IF(AM64&gt;0,V64,IF(AM65&gt;0,V65,IF(AM66&gt;0,V66,IF(AM67&gt;0,V67)))))))))),
IF(P19=V58,IF(AM59&gt;0,V59,IF(AM60&gt;0,V60,IF(AM61&gt;0,V61,IF(AM62&gt;0,V62,IF(AM63&gt;0,V63,IF(AM64&gt;0,V64,IF(AM65&gt;0,V65,IF(AM66&gt;0,V66,IF(AM67&gt;0,V67,IF(AM68&gt;0,V68)))))))))),
IF(P19=V59,IF(AM60&gt;0,V60,IF(AM61&gt;0,V61,IF(AM62&gt;0,V62,IF(AM63&gt;0,V63,IF(AM64&gt;0,V64,IF(AM65&gt;0,V65,IF(AM66&gt;0,V66,IF(AM67&gt;0,V67,IF(AM67&gt;0,V67,IF(AM69&gt;0,V69)))))))))),"V60?")))))))))))))))))))))))))))))))))))))))))))</f>
        <v>0</v>
      </c>
      <c r="Q20" s="9">
        <f t="shared" si="42"/>
        <v>0</v>
      </c>
      <c r="R20" s="19">
        <f t="shared" si="19"/>
        <v>24</v>
      </c>
      <c r="S20" s="8">
        <f>IF($Q$5&lt;24,0,IF(U19=24,0,
IF(S19=V19,IF(AO20&gt;0,V20,IF(AO21&gt;0,V21,IF(AO22&gt;0,V22,IF(AO23&gt;0,V23,IF(AO24&gt;0,V24,IF(AO25&gt;0,V25,IF(AO26&gt;0,V26,IF(AO27&gt;0,V27,IF(AO28&gt;0,V28,IF(AO29&gt;0,V29)))))))))),
IF(S19=V20,IF(AO21&gt;0,V21,IF(AO22&gt;0,V22,IF(AO23&gt;0,V23,IF(AO24&gt;0,V24,IF(AO25&gt;0,V25,IF(AO26&gt;0,V26,IF(AO27&gt;0,V27,IF(AO28&gt;0,V28,IF(AO29&gt;0,V29,IF(AO30&gt;0,V30)))))))))),
IF(S19=V21,IF(AO22&gt;0,V22,IF(AO23&gt;0,V23,IF(AO24&gt;0,V24,IF(AO25&gt;0,V25,IF(AO26&gt;0,V26,IF(AO27&gt;0,V27,IF(AO28&gt;0,V28,IF(AO29&gt;0,V29,IF(AO30&gt;0,V30,IF(AO31&gt;0,V31)))))))))),
IF(S19=V22,IF(AO23&gt;0,V23,IF(AO24&gt;0,V24,IF(AO25&gt;0,V25,IF(AO26&gt;0,V26,IF(AO27&gt;0,V27,IF(AO28&gt;0,V28,IF(AO29&gt;0,V29,IF(AO30&gt;0,V30,IF(AO31&gt;0,V31,IF(AO32&gt;0,V32)))))))))),
IF(S19=V23,IF(AO24&gt;0,V24,IF(AO25&gt;0,V25,IF(AO26&gt;0,V26,IF(AO27&gt;0,V27,IF(AO28&gt;0,V28,IF(AO29&gt;0,V29,IF(AO30&gt;0,V30,IF(AO31&gt;0,V31,IF(AO32&gt;0,V32,IF(AO33&gt;0,V33)))))))))),
IF(S19=V24,IF(AO25&gt;0,V25,IF(AO26&gt;0,V26,IF(AO27&gt;0,V27,IF(AO28&gt;0,V28,IF(AO29&gt;0,V29,IF(AO30&gt;0,V30,IF(AO31&gt;0,V31,IF(AO32&gt;0,V32,IF(AO33&gt;0,V33,IF(AO34&gt;0,V34)))))))))),
IF(S19=V25,IF(AO26&gt;0,V26,IF(AO27&gt;0,V27,IF(AO28&gt;0,V28,IF(AO29&gt;0,V29,IF(AO30&gt;0,V30,IF(AO31&gt;0,V31,IF(AO32&gt;0,V32,IF(AO33&gt;0,V33,IF(AO34&gt;0,V34,IF(AO35&gt;0,V35)))))))))),
IF(S19=V26,IF(AO27&gt;0,V27,IF(AO28&gt;0,V28,IF(AO29&gt;0,V29,IF(AO30&gt;0,V30,IF(AO31&gt;0,V31,IF(AO32&gt;0,V32,IF(AO33&gt;0,V33,IF(AO34&gt;0,V34,IF(AO35&gt;0,V35,IF(AO36&gt;0,V36)))))))))),
IF(S19=V27,IF(AO28&gt;0,V28,IF(AO29&gt;0,V29,IF(AO30&gt;0,V30,IF(AO31&gt;0,V31,IF(AO32&gt;0,V32,IF(AO33&gt;0,V33,IF(AO34&gt;0,V34,IF(AO35&gt;0,V35,IF(AO36&gt;0,V36,IF(AO37&gt;0,V37)))))))))),
IF(S19=V28,IF(AO29&gt;0,V29,IF(AO30&gt;0,V30,IF(AO31&gt;0,V31,IF(AO32&gt;0,V32,IF(AO33&gt;0,V33,IF(AO34&gt;0,V34,IF(AO35&gt;0,V35,IF(AO36&gt;0,V36,IF(AO37&gt;0,V37,IF(AO38&gt;0,V38)))))))))),
IF(S19=V29,IF(AO30&gt;0,V30,IF(AO31&gt;0,V31,IF(AO32&gt;0,V32,IF(AO23&gt;0,V33,IF(AO34&gt;0,V34,IF(AO35&gt;0,V35,IF(AO36&gt;0,V36,IF(AO37&gt;0,V37,IF(AO38&gt;0,V38,IF(AO39&gt;0,V39)))))))))),
IF(S19=V30,IF(AO31&gt;0,V31,IF(AO32&gt;0,V32,IF(AO33&gt;0,V33,IF(AO34&gt;0,V34,IF(AO35&gt;0,V35,IF(AO36&gt;0,V36,IF(AO37&gt;0,V37,IF(AO38&gt;0,V38,IF(AO39&gt;0,V39,IF(AO40&gt;0,V40)))))))))),
IF(S19=V31,IF(AO32&gt;0,V32,IF(AO33&gt;0,V33,IF(AO34&gt;0,V34,IF(AO35&gt;0,V35,IF(AO36&gt;0,V36,IF(AO37&gt;0,V37,IF(AO38&gt;0,V38,IF(AO39&gt;0,V39,IF(AO40&gt;0,V40,IF(AO41&gt;0,V41)))))))))),
IF(S19=V32,IF(AO33&gt;0,V33,IF(AO34&gt;0,V34,IF(AO35&gt;0,V35,IF(AO36&gt;0,V36,IF(AO37&gt;0,V37,IF(AO38&gt;0,V38,IF(AO39&gt;0,V39,IF(AO40&gt;0,V40,IF(AO41&gt;0,V41,IF(AO42&gt;0,V42)))))))))),
IF(S19=V33,IF(AO34&gt;0,V34,IF(AO35&gt;0,V35,IF(AO36&gt;0,V36,IF(AO37&gt;0,V37,IF(AO38&gt;0,V38,IF(AO39&gt;0,V39,IF(AO40&gt;0,V40,IF(AO41&gt;0,V41,IF(AO42&gt;0,V42,IF(AO43&gt;0,V43)))))))))),
IF(S19=V34,IF(AO35&gt;0,V35,IF(AO36&gt;0,V36,IF(AO37&gt;0,V37,IF(AO38&gt;0,V38,IF(AO39&gt;0,V39,IF(AO40&gt;0,V40,IF(AO41&gt;0,V41,IF(AO42&gt;0,V42,IF(AO43&gt;0,V43,IF(AO44&gt;0,V44)))))))))),
IF(S19=V35,IF(AO36&gt;0,V36,IF(AO37&gt;0,V37,IF(AO38&gt;0,V38,IF(AO39&gt;0,V39,IF(AO40&gt;0,V40,IF(AO41&gt;0,V41,IF(AO42&gt;0,V42,IF(AO43&gt;0,V43,IF(AO44&gt;0,V44,IF(AO45&gt;0,V45)))))))))),
IF(S19=V36,IF(AO37&gt;0,V37,IF(AO38&gt;0,V38,IF(AO39&gt;0,V39,IF(AO40&gt;0,V40,IF(AO41&gt;0,V41,IF(AO42&gt;0,V42,IF(AO43&gt;0,V43,IF(AO44&gt;0,V44,IF(AO45&gt;0,V45,IF(AO46&gt;0,V46)))))))))),
IF(S19=V37,IF(AO38&gt;0,V38,IF(AO39&gt;0,V39,IF(AO40&gt;0,V40,IF(AO41&gt;0,V41,IF(AO42&gt;0,V42,IF(AO43&gt;0,V43,IF(AO44&gt;0,V44,IF(AO45&gt;0,V45,IF(AO46&gt;0,V46,IF(AO47&gt;0,V47)))))))))),
IF(S19=V38,IF(AO39&gt;0,V39,IF(AO40&gt;0,V40,IF(AO41&gt;0,V41,IF(AO42&gt;0,V42,IF(AO43&gt;0,V43,IF(AO44&gt;0,V44,IF(AO45&gt;0,V45,IF(AO46&gt;0,V46,IF(AO47&gt;0,V47,IF(AO48&gt;0,V48)))))))))),
IF(S19=V39,IF(AO40&gt;0,V40,IF(AO41&gt;0,V41,IF(AO42&gt;0,V42,IF(AO43&gt;0,V43,IF(AO44&gt;0,V44,IF(AO45&gt;0,V45,IF(AO46&gt;0,V46,IF(AO47&gt;0,V47,IF(AO48&gt;0,V48,IF(AO49&gt;0,V49)))))))))),
IF(S19=V40,IF(AO41&gt;0,V41,IF(AO42&gt;0,V42,IF(AO43&gt;0,V43,IF(AO44&gt;0,V44,IF(AO45&gt;0,V45,IF(AO46&gt;0,V46,IF(AO47&gt;0,V47,IF(AO48&gt;0,V48,IF(AO49&gt;0,V49,IF(AO50&gt;0,V50)))))))))),
IF(S19=V41,IF(AO42&gt;0,V42,IF(AO43&gt;0,V43,IF(AO44&gt;0,V44,IF(AO45&gt;0,V45,IF(AO46&gt;0,V46,IF(AO47&gt;0,V47,IF(AO48&gt;0,V48,IF(AO49&gt;0,V49,IF(AO50&gt;0,V50,IF(AO51&gt;0,V51)))))))))),
IF(S19=V42,IF(AO43&gt;0,V43,IF(AO44&gt;0,V44,IF(AO45&gt;0,V45,IF(AO46&gt;0,V46,IF(AO47&gt;0,V47,IF(AO48&gt;0,V48,IF(AO49&gt;0,V49,IF(AO50&gt;0,V50,IF(AO51&gt;0,V51,IF(AO52&gt;0,V52)))))))))),
IF(S19=V43,IF(AO44&gt;0,V44,IF(AO45&gt;0,V45,IF(AO46&gt;0,V46,IF(AO47&gt;0,V47,IF(AO48&gt;0,V48,IF(AO49&gt;0,V49,IF(AO50&gt;0,V50,IF(AO51&gt;0,V51,IF(AO52&gt;0,V52,IF(AO52&gt;0,V53)))))))))),
IF(S19=V44,IF(AO45&gt;0,V45,IF(AO46&gt;0,V46,IF(AO47&gt;0,V47,IF(AO48&gt;0,V48,IF(AO49&gt;0,V49,IF(AO50&gt;0,V50,IF(AO51&gt;0,V51,IF(AO52&gt;0,V52,IF(AO53&gt;0,V53,IF(AO54&gt;0,V54)))))))))),
IF(S19=V45,IF(AO46&gt;0,V46,IF(AO47&gt;0,V47,IF(AO48&gt;0,V48,IF(AO49&gt;0,V49,IF(AO50&gt;0,V50,IF(AO51&gt;0,V51,IF(AO52&gt;0,V52,IF(AO53&gt;0,V53,IF(AO54&gt;0,V54,IF(AO55&gt;0,V55)))))))))),
IF(S19=V46,IF(AO47&gt;0,V47,IF(AO48&gt;0,V48,IF(AO49&gt;0,V49,IF(AO50&gt;0,V50,IF(AO51&gt;0,V51,IF(AO52&gt;0,V52,IF(AO53&gt;0,V53,IF(AO54&gt;0,V54,IF(AO55&gt;0,V55,IF(AO56&gt;0,V56)))))))))),
IF(S19=V47,IF(AO48&gt;0,V48,IF(AO49&gt;0,V49,IF(AO50&gt;0,V50,IF(AO51&gt;0,V51,IF(AO52&gt;0,V52,IF(AO53&gt;0,V53,IF(AO54&gt;0,V54,IF(AO55&gt;0,V55,IF(AO56&gt;0,V56,IF(AO57&gt;0,V57)))))))))),
IF(S19=V48,IF(AO49&gt;0,V49,IF(AO50&gt;0,V50,IF(AO51&gt;0,V51,IF(AO52&gt;0,V52,IF(AO53&gt;0,V53,IF(AO54&gt;0,V54,IF(AO55&gt;0,V55,IF(AO56&gt;0,V56,IF(AO57&gt;0,V57,IF(AO58&gt;0,V58)))))))))),
IF(S19=V49,IF(AO50&gt;0,V50,IF(AO51&gt;0,V51,IF(AO52&gt;0,V52,IF(AO53&gt;0,V53,IF(AO54&gt;0,V54,IF(AO55&gt;0,V55,IF(AO56&gt;0,V56,IF(AO57&gt;0,V57,IF(AO58&gt;0,V58,IF(AO59&gt;0,V59)))))))))),
IF(S19=V50,IF(AO51&gt;0,V51,IF(AO52&gt;0,V52,IF(AO53&gt;0,V53,IF(AO54&gt;0,V54,IF(AO55&gt;0,V55,IF(AO56&gt;0,V56,IF(AO57&gt;0,V57,IF(AO58&gt;0,V58,IF(AO59&gt;0,V59,IF(AO60&gt;0,V60)))))))))),
IF(S19=V51,IF(AO52&gt;0,V52,IF(AO53&gt;0,V53,IF(AO54&gt;0,V54,IF(AO55&gt;0,V55,IF(AO56&gt;0,V56,IF(AO57&gt;0,V57,IF(AO58&gt;0,V58,IF(AO59&gt;0,V59,IF(AO60&gt;0,V60,IF(AO61&gt;0,V61)))))))))),
IF(S19=V52,IF(AO53&gt;0,V53,IF(AO54&gt;0,V54,IF(AO55&gt;0,V55,IF(AO56&gt;0,V56,IF(AO57&gt;0,V57,IF(AO58&gt;0,V58,IF(AO59&gt;0,V59,IF(AO60&gt;0,V60,IF(AO61&gt;0,V61,IF(AO62&gt;0,V62)))))))))),
IF(S19=V53,IF(AO54&gt;0,V54,IF(AO55&gt;0,V55,IF(AO56&gt;0,V56,IF(AO57&gt;0,V57,IF(AO58&gt;0,V58,IF(AO59&gt;0,V59,IF(AO60&gt;0,V60,IF(AO61&gt;0,V61,IF(AO62&gt;0,V62,IF(AO63&gt;0,V63)))))))))),
IF(S19=V54,IF(AO55&gt;0,V55,IF(AO56&gt;0,V56,IF(AO57&gt;0,V57,IF(AO58&gt;0,V58,IF(AO59&gt;0,V59,IF(AO60&gt;0,V60,IF(AO61&gt;0,V61,IF(AO62&gt;0,V62,IF(AO63&gt;0,V63,IF(AO64&gt;0,V64)))))))))),
IF(S19=V55,IF(AO56&gt;0,V56,IF(AO57&gt;0,V57,IF(AO58&gt;0,V58,IF(AO59&gt;0,V59,IF(AO60&gt;0,V60,IF(AO61&gt;0,V61,IF(AO62&gt;0,V62,IF(AO63&gt;0,V63,IF(AO64&gt;0,V64,IF(AO65&gt;0,V65)))))))))),
IF(S19=V56,IF(AO57&gt;0,V57,IF(AO58&gt;0,V58,IF(AO59&gt;0,V59,IF(AO60&gt;0,V60,IF(AO61&gt;0,V61,IF(AO62&gt;0,V62,IF(AO63&gt;0,V63,IF(AO64&gt;0,V64,IF(AO65&gt;0,V65,IF(AO66&gt;0,V66)))))))))),
IF(S19=V57,IF(AO58&gt;0,V58,IF(AO59&gt;0,V59,IF(AO60&gt;0,V60,IF(AO61&gt;0,V61,IF(AO62&gt;0,V62,IF(AO63&gt;0,V63,IF(AO64&gt;0,V64,IF(AO65&gt;0,V65,IF(AO66&gt;0,V66,IF(AO67&gt;0,V67)))))))))),
IF(S19=V58,IF(AO59&gt;0,V59,IF(AO60&gt;0,V60,IF(AO61&gt;0,V61,IF(AO62&gt;0,V62,IF(AO63&gt;0,V63,IF(AO64&gt;0,V64,IF(AO65&gt;0,V65,IF(AO66&gt;0,V66,IF(AO67&gt;0,V67,IF(AO68&gt;0,V68)))))))))),
IF(S19=V59,IF(AO60&gt;0,V60,IF(AO61&gt;0,V61,IF(AO62&gt;0,V62,IF(AO63&gt;0,V63,IF(AO64&gt;0,V64,IF(AO65&gt;0,V65,IF(AO66&gt;0,V66,IF(AO67&gt;0,V67,IF(AO68&gt;0,V68,IF(AO69&gt;0,V69)))))))))),
IF(S19=V60,IF(AO61&gt;0,V61,IF(AO62&gt;0,V62,IF(AO63&gt;0,V63,IF(AO64&gt;0,V64,IF(AO65&gt;0,V65,IF(AO66&gt;0,V66,IF(AO67&gt;0,V67,IF(AO68&gt;0,V68,IF(AO69&gt;0,V69,IF(AO70&gt;0,V70)))))))))),"V61?"))))))))))))))))))))))))))))))))))))))))))))</f>
        <v>0</v>
      </c>
      <c r="T20" s="21">
        <f t="shared" si="44"/>
        <v>0</v>
      </c>
      <c r="U20" s="22">
        <f t="shared" si="45"/>
        <v>24</v>
      </c>
      <c r="V20" s="12" t="s">
        <v>6</v>
      </c>
      <c r="W20" s="14"/>
      <c r="X20" s="14"/>
      <c r="Y20" s="14"/>
      <c r="Z20" s="37">
        <f t="shared" si="20"/>
        <v>20</v>
      </c>
      <c r="AA20" s="56">
        <v>36</v>
      </c>
      <c r="AB20" s="57"/>
      <c r="AC20" s="58">
        <f t="shared" si="21"/>
        <v>133</v>
      </c>
      <c r="AD20" s="59">
        <f t="shared" si="3"/>
        <v>5.541666666666667</v>
      </c>
      <c r="AE20" s="53">
        <f t="shared" si="22"/>
        <v>36</v>
      </c>
      <c r="AF20" s="54">
        <f t="shared" si="23"/>
        <v>109</v>
      </c>
      <c r="AG20" s="53">
        <f t="shared" si="4"/>
        <v>36</v>
      </c>
      <c r="AH20" s="54">
        <f t="shared" si="53"/>
        <v>85</v>
      </c>
      <c r="AI20" s="53">
        <f t="shared" si="5"/>
        <v>36</v>
      </c>
      <c r="AJ20" s="54">
        <f t="shared" si="54"/>
        <v>61</v>
      </c>
      <c r="AK20" s="53">
        <f t="shared" si="6"/>
        <v>36</v>
      </c>
      <c r="AL20" s="54">
        <f t="shared" si="55"/>
        <v>37</v>
      </c>
      <c r="AM20" s="53">
        <f t="shared" si="7"/>
        <v>13</v>
      </c>
      <c r="AN20" s="54">
        <f t="shared" si="56"/>
        <v>13</v>
      </c>
      <c r="AO20" s="53">
        <f t="shared" si="8"/>
        <v>0</v>
      </c>
      <c r="AP20" s="54">
        <f t="shared" si="57"/>
        <v>0</v>
      </c>
      <c r="AQ20" s="53">
        <f t="shared" si="9"/>
        <v>0</v>
      </c>
      <c r="AR20" s="54">
        <f t="shared" si="58"/>
        <v>0</v>
      </c>
      <c r="AS20" s="53">
        <f t="shared" si="10"/>
        <v>0</v>
      </c>
      <c r="AT20" s="54">
        <f t="shared" si="59"/>
        <v>0</v>
      </c>
      <c r="AU20" s="53">
        <f t="shared" si="11"/>
        <v>0</v>
      </c>
      <c r="AV20" s="54">
        <f t="shared" si="60"/>
        <v>0</v>
      </c>
      <c r="AW20" s="53">
        <f t="shared" si="12"/>
        <v>0</v>
      </c>
      <c r="AX20" s="54">
        <f t="shared" si="61"/>
        <v>0</v>
      </c>
      <c r="AY20" s="53">
        <f t="shared" si="0"/>
        <v>0</v>
      </c>
      <c r="AZ20" s="54">
        <f t="shared" si="62"/>
        <v>0</v>
      </c>
      <c r="BA20" s="53">
        <f t="shared" si="1"/>
        <v>0</v>
      </c>
      <c r="BB20" s="54">
        <f t="shared" si="30"/>
        <v>0</v>
      </c>
      <c r="BC20" s="53">
        <f t="shared" si="2"/>
        <v>0</v>
      </c>
      <c r="BD20" s="54">
        <f t="shared" si="31"/>
        <v>0</v>
      </c>
      <c r="BE20" s="38"/>
      <c r="BF20" s="38"/>
      <c r="BG20" s="38"/>
      <c r="BK20" s="38"/>
      <c r="BL20" s="38"/>
      <c r="BM20" s="38"/>
      <c r="BN20" s="38"/>
      <c r="BO20" s="38"/>
      <c r="BP20" s="38"/>
      <c r="BQ20" s="38"/>
      <c r="BR20" s="38"/>
      <c r="BS20" s="60">
        <v>31</v>
      </c>
      <c r="BT20" s="61">
        <f t="shared" si="46"/>
        <v>117</v>
      </c>
      <c r="BU20" s="67">
        <f t="shared" si="13"/>
        <v>36</v>
      </c>
      <c r="BV20" s="68">
        <f t="shared" si="47"/>
        <v>130</v>
      </c>
      <c r="BW20" s="64">
        <f t="shared" si="48"/>
        <v>3000</v>
      </c>
      <c r="BX20" s="65">
        <v>3000</v>
      </c>
      <c r="BY20" s="86" t="s">
        <v>112</v>
      </c>
      <c r="BZ20" s="66">
        <v>16</v>
      </c>
      <c r="CA20" s="12" t="s">
        <v>113</v>
      </c>
      <c r="CB20" s="38"/>
      <c r="CC20" s="38"/>
      <c r="CD20" s="38"/>
      <c r="CE20" s="38"/>
      <c r="CF20" s="38"/>
      <c r="CG20" s="38"/>
      <c r="CH20" s="38"/>
    </row>
    <row r="21" spans="1:86" ht="15" customHeight="1" thickBot="1" x14ac:dyDescent="0.3">
      <c r="A21" s="23"/>
      <c r="D21" s="24"/>
      <c r="G21" s="23"/>
      <c r="V21" s="12" t="s">
        <v>7</v>
      </c>
      <c r="W21" s="14"/>
      <c r="X21" s="14"/>
      <c r="Y21" s="14"/>
      <c r="Z21" s="37">
        <f t="shared" si="20"/>
        <v>21</v>
      </c>
      <c r="AA21" s="56">
        <v>5</v>
      </c>
      <c r="AB21" s="57"/>
      <c r="AC21" s="58">
        <f t="shared" si="21"/>
        <v>138</v>
      </c>
      <c r="AD21" s="59">
        <f t="shared" si="3"/>
        <v>5.75</v>
      </c>
      <c r="AE21" s="53">
        <f t="shared" si="22"/>
        <v>5</v>
      </c>
      <c r="AF21" s="54">
        <f t="shared" si="23"/>
        <v>114</v>
      </c>
      <c r="AG21" s="53">
        <f t="shared" si="4"/>
        <v>5</v>
      </c>
      <c r="AH21" s="54">
        <f t="shared" si="53"/>
        <v>90</v>
      </c>
      <c r="AI21" s="53">
        <f t="shared" si="5"/>
        <v>5</v>
      </c>
      <c r="AJ21" s="54">
        <f t="shared" si="54"/>
        <v>66</v>
      </c>
      <c r="AK21" s="53">
        <f t="shared" si="6"/>
        <v>5</v>
      </c>
      <c r="AL21" s="54">
        <f t="shared" si="55"/>
        <v>42</v>
      </c>
      <c r="AM21" s="53">
        <f t="shared" si="7"/>
        <v>5</v>
      </c>
      <c r="AN21" s="54">
        <f t="shared" si="56"/>
        <v>18</v>
      </c>
      <c r="AO21" s="53">
        <f t="shared" si="8"/>
        <v>0</v>
      </c>
      <c r="AP21" s="54">
        <f t="shared" si="57"/>
        <v>0</v>
      </c>
      <c r="AQ21" s="53">
        <f t="shared" si="9"/>
        <v>0</v>
      </c>
      <c r="AR21" s="54">
        <f t="shared" si="58"/>
        <v>0</v>
      </c>
      <c r="AS21" s="53">
        <f t="shared" si="10"/>
        <v>0</v>
      </c>
      <c r="AT21" s="54">
        <f t="shared" si="59"/>
        <v>0</v>
      </c>
      <c r="AU21" s="53">
        <f t="shared" si="11"/>
        <v>0</v>
      </c>
      <c r="AV21" s="54">
        <f t="shared" si="60"/>
        <v>0</v>
      </c>
      <c r="AW21" s="53">
        <f t="shared" si="12"/>
        <v>0</v>
      </c>
      <c r="AX21" s="54">
        <f t="shared" si="61"/>
        <v>0</v>
      </c>
      <c r="AY21" s="53">
        <f t="shared" si="0"/>
        <v>0</v>
      </c>
      <c r="AZ21" s="54">
        <f t="shared" si="62"/>
        <v>0</v>
      </c>
      <c r="BA21" s="53">
        <f t="shared" si="1"/>
        <v>0</v>
      </c>
      <c r="BB21" s="54">
        <f t="shared" si="30"/>
        <v>0</v>
      </c>
      <c r="BC21" s="53">
        <f t="shared" si="2"/>
        <v>0</v>
      </c>
      <c r="BD21" s="54">
        <f t="shared" si="31"/>
        <v>0</v>
      </c>
      <c r="BE21" s="38"/>
      <c r="BF21" s="38"/>
      <c r="BG21" s="38"/>
      <c r="BK21" s="38"/>
      <c r="BL21" s="38"/>
      <c r="BM21" s="38"/>
      <c r="BN21" s="38"/>
      <c r="BO21" s="38"/>
      <c r="BP21" s="38"/>
      <c r="BQ21" s="38"/>
      <c r="BR21" s="38"/>
      <c r="BS21" s="60">
        <v>3</v>
      </c>
      <c r="BT21" s="61">
        <f t="shared" si="46"/>
        <v>120</v>
      </c>
      <c r="BU21" s="67">
        <f t="shared" si="13"/>
        <v>5</v>
      </c>
      <c r="BV21" s="68">
        <f t="shared" si="47"/>
        <v>135</v>
      </c>
      <c r="BW21" s="64">
        <f t="shared" si="48"/>
        <v>3000</v>
      </c>
      <c r="BX21" s="65">
        <v>3000</v>
      </c>
      <c r="BY21" s="87"/>
      <c r="BZ21" s="66">
        <v>17</v>
      </c>
      <c r="CA21" s="12" t="s">
        <v>114</v>
      </c>
      <c r="CB21" s="38"/>
      <c r="CC21" s="38"/>
      <c r="CD21" s="38"/>
      <c r="CE21" s="38"/>
      <c r="CF21" s="38"/>
      <c r="CG21" s="38"/>
      <c r="CH21" s="38"/>
    </row>
    <row r="22" spans="1:86" ht="15" customHeight="1" thickBot="1" x14ac:dyDescent="0.3">
      <c r="A22" s="114">
        <f>S4+1</f>
        <v>43572</v>
      </c>
      <c r="B22" s="115"/>
      <c r="C22" s="116"/>
      <c r="D22" s="114">
        <f>A22+1</f>
        <v>43573</v>
      </c>
      <c r="E22" s="115"/>
      <c r="F22" s="116"/>
      <c r="G22" s="114">
        <f>D22+1</f>
        <v>43574</v>
      </c>
      <c r="H22" s="115"/>
      <c r="I22" s="116"/>
      <c r="J22" s="114">
        <f>G22+1</f>
        <v>43575</v>
      </c>
      <c r="K22" s="115"/>
      <c r="L22" s="116"/>
      <c r="M22" s="114">
        <f>J22+1</f>
        <v>43576</v>
      </c>
      <c r="N22" s="115"/>
      <c r="O22" s="116"/>
      <c r="P22" s="114">
        <f>M22+1</f>
        <v>43577</v>
      </c>
      <c r="Q22" s="115"/>
      <c r="R22" s="116"/>
      <c r="S22" s="114">
        <f>P22+1</f>
        <v>43578</v>
      </c>
      <c r="T22" s="115"/>
      <c r="U22" s="116"/>
      <c r="V22" s="12" t="s">
        <v>11</v>
      </c>
      <c r="W22" s="14"/>
      <c r="X22" s="14"/>
      <c r="Y22" s="14"/>
      <c r="Z22" s="37">
        <f t="shared" si="20"/>
        <v>22</v>
      </c>
      <c r="AA22" s="56">
        <v>7</v>
      </c>
      <c r="AB22" s="57"/>
      <c r="AC22" s="58">
        <f t="shared" si="21"/>
        <v>145</v>
      </c>
      <c r="AD22" s="59">
        <f t="shared" si="3"/>
        <v>6.041666666666667</v>
      </c>
      <c r="AE22" s="53">
        <f t="shared" si="22"/>
        <v>7</v>
      </c>
      <c r="AF22" s="54">
        <f t="shared" si="23"/>
        <v>121</v>
      </c>
      <c r="AG22" s="53">
        <f t="shared" si="4"/>
        <v>7</v>
      </c>
      <c r="AH22" s="54">
        <f t="shared" si="53"/>
        <v>97</v>
      </c>
      <c r="AI22" s="53">
        <f t="shared" si="5"/>
        <v>7</v>
      </c>
      <c r="AJ22" s="54">
        <f t="shared" si="54"/>
        <v>73</v>
      </c>
      <c r="AK22" s="53">
        <f t="shared" si="6"/>
        <v>7</v>
      </c>
      <c r="AL22" s="54">
        <f t="shared" si="55"/>
        <v>49</v>
      </c>
      <c r="AM22" s="53">
        <f t="shared" si="7"/>
        <v>7</v>
      </c>
      <c r="AN22" s="54">
        <f t="shared" si="56"/>
        <v>25</v>
      </c>
      <c r="AO22" s="53">
        <f t="shared" si="8"/>
        <v>1</v>
      </c>
      <c r="AP22" s="54">
        <f t="shared" si="57"/>
        <v>1</v>
      </c>
      <c r="AQ22" s="53">
        <f t="shared" si="9"/>
        <v>0</v>
      </c>
      <c r="AR22" s="54">
        <f t="shared" si="58"/>
        <v>0</v>
      </c>
      <c r="AS22" s="53">
        <f t="shared" si="10"/>
        <v>0</v>
      </c>
      <c r="AT22" s="54">
        <f t="shared" si="59"/>
        <v>0</v>
      </c>
      <c r="AU22" s="53">
        <f t="shared" si="11"/>
        <v>0</v>
      </c>
      <c r="AV22" s="54">
        <f t="shared" si="60"/>
        <v>0</v>
      </c>
      <c r="AW22" s="53">
        <f t="shared" si="12"/>
        <v>0</v>
      </c>
      <c r="AX22" s="54">
        <f t="shared" si="61"/>
        <v>0</v>
      </c>
      <c r="AY22" s="53">
        <f t="shared" si="0"/>
        <v>0</v>
      </c>
      <c r="AZ22" s="54">
        <f t="shared" si="62"/>
        <v>0</v>
      </c>
      <c r="BA22" s="53">
        <f t="shared" si="1"/>
        <v>0</v>
      </c>
      <c r="BB22" s="54">
        <f t="shared" si="30"/>
        <v>0</v>
      </c>
      <c r="BC22" s="53">
        <f t="shared" si="2"/>
        <v>0</v>
      </c>
      <c r="BD22" s="54">
        <f t="shared" si="31"/>
        <v>0</v>
      </c>
      <c r="BE22" s="38"/>
      <c r="BF22" s="38"/>
      <c r="BG22" s="38"/>
      <c r="BK22" s="38"/>
      <c r="BL22" s="38"/>
      <c r="BM22" s="38"/>
      <c r="BN22" s="38"/>
      <c r="BO22" s="38"/>
      <c r="BP22" s="38"/>
      <c r="BQ22" s="38"/>
      <c r="BR22" s="38"/>
      <c r="BS22" s="60">
        <v>9</v>
      </c>
      <c r="BT22" s="61">
        <f t="shared" si="46"/>
        <v>129</v>
      </c>
      <c r="BU22" s="67">
        <f t="shared" si="13"/>
        <v>7</v>
      </c>
      <c r="BV22" s="68">
        <f t="shared" si="47"/>
        <v>142</v>
      </c>
      <c r="BW22" s="64">
        <f t="shared" si="48"/>
        <v>3000</v>
      </c>
      <c r="BX22" s="65">
        <v>3000</v>
      </c>
      <c r="BY22" s="87"/>
      <c r="BZ22" s="66">
        <v>18</v>
      </c>
      <c r="CA22" s="12" t="s">
        <v>115</v>
      </c>
      <c r="CB22" s="38"/>
      <c r="CC22" s="38"/>
      <c r="CD22" s="38"/>
      <c r="CE22" s="38"/>
      <c r="CF22" s="38"/>
      <c r="CG22" s="38"/>
      <c r="CH22" s="38"/>
    </row>
    <row r="23" spans="1:86" ht="15" customHeight="1" x14ac:dyDescent="0.25">
      <c r="A23" s="2" t="s">
        <v>59</v>
      </c>
      <c r="B23" s="104">
        <f>SUM(B24:B38)</f>
        <v>24</v>
      </c>
      <c r="C23" s="105"/>
      <c r="D23" s="2" t="s">
        <v>60</v>
      </c>
      <c r="E23" s="104">
        <f>SUM(E24:E38)</f>
        <v>24</v>
      </c>
      <c r="F23" s="105"/>
      <c r="G23" s="2" t="s">
        <v>61</v>
      </c>
      <c r="H23" s="104">
        <f>SUM(H24:H38)</f>
        <v>24</v>
      </c>
      <c r="I23" s="105"/>
      <c r="J23" s="2" t="s">
        <v>62</v>
      </c>
      <c r="K23" s="104">
        <f>SUM(K24:K38)</f>
        <v>24</v>
      </c>
      <c r="L23" s="105"/>
      <c r="M23" s="2" t="s">
        <v>63</v>
      </c>
      <c r="N23" s="104">
        <f>SUM(N24:N38)</f>
        <v>24</v>
      </c>
      <c r="O23" s="105"/>
      <c r="P23" s="2" t="s">
        <v>64</v>
      </c>
      <c r="Q23" s="104">
        <f>SUM(Q24:Q38)</f>
        <v>24</v>
      </c>
      <c r="R23" s="105"/>
      <c r="S23" s="2" t="s">
        <v>65</v>
      </c>
      <c r="T23" s="104">
        <f>SUM(T24:T38)</f>
        <v>24</v>
      </c>
      <c r="U23" s="105"/>
      <c r="V23" s="12" t="s">
        <v>14</v>
      </c>
      <c r="W23" s="14"/>
      <c r="X23" s="14"/>
      <c r="Y23" s="14"/>
      <c r="Z23" s="37">
        <f t="shared" si="20"/>
        <v>23</v>
      </c>
      <c r="AA23" s="56">
        <v>3</v>
      </c>
      <c r="AB23" s="57"/>
      <c r="AC23" s="58">
        <f t="shared" si="21"/>
        <v>148</v>
      </c>
      <c r="AD23" s="59">
        <f t="shared" si="3"/>
        <v>6.166666666666667</v>
      </c>
      <c r="AE23" s="53">
        <f t="shared" si="22"/>
        <v>3</v>
      </c>
      <c r="AF23" s="54">
        <f t="shared" si="23"/>
        <v>124</v>
      </c>
      <c r="AG23" s="53">
        <f t="shared" si="4"/>
        <v>3</v>
      </c>
      <c r="AH23" s="54">
        <f t="shared" si="53"/>
        <v>100</v>
      </c>
      <c r="AI23" s="53">
        <f t="shared" si="5"/>
        <v>3</v>
      </c>
      <c r="AJ23" s="54">
        <f t="shared" si="54"/>
        <v>76</v>
      </c>
      <c r="AK23" s="53">
        <f t="shared" si="6"/>
        <v>3</v>
      </c>
      <c r="AL23" s="54">
        <f t="shared" si="55"/>
        <v>52</v>
      </c>
      <c r="AM23" s="53">
        <f t="shared" si="7"/>
        <v>3</v>
      </c>
      <c r="AN23" s="54">
        <f t="shared" si="56"/>
        <v>28</v>
      </c>
      <c r="AO23" s="53">
        <f t="shared" si="8"/>
        <v>3</v>
      </c>
      <c r="AP23" s="54">
        <f t="shared" si="57"/>
        <v>4</v>
      </c>
      <c r="AQ23" s="53">
        <f t="shared" si="9"/>
        <v>0</v>
      </c>
      <c r="AR23" s="54">
        <f t="shared" si="58"/>
        <v>0</v>
      </c>
      <c r="AS23" s="53">
        <f t="shared" si="10"/>
        <v>0</v>
      </c>
      <c r="AT23" s="54">
        <f t="shared" si="59"/>
        <v>0</v>
      </c>
      <c r="AU23" s="53">
        <f t="shared" si="11"/>
        <v>0</v>
      </c>
      <c r="AV23" s="54">
        <f t="shared" si="60"/>
        <v>0</v>
      </c>
      <c r="AW23" s="53">
        <f t="shared" si="12"/>
        <v>0</v>
      </c>
      <c r="AX23" s="54">
        <f t="shared" si="61"/>
        <v>0</v>
      </c>
      <c r="AY23" s="53">
        <f t="shared" si="0"/>
        <v>0</v>
      </c>
      <c r="AZ23" s="54">
        <f t="shared" si="62"/>
        <v>0</v>
      </c>
      <c r="BA23" s="53">
        <f t="shared" si="1"/>
        <v>0</v>
      </c>
      <c r="BB23" s="54">
        <f t="shared" si="30"/>
        <v>0</v>
      </c>
      <c r="BC23" s="53">
        <f t="shared" si="2"/>
        <v>0</v>
      </c>
      <c r="BD23" s="54">
        <f t="shared" si="31"/>
        <v>0</v>
      </c>
      <c r="BE23" s="38"/>
      <c r="BF23" s="38"/>
      <c r="BG23" s="38"/>
      <c r="BK23" s="38"/>
      <c r="BL23" s="38"/>
      <c r="BM23" s="38"/>
      <c r="BN23" s="38"/>
      <c r="BO23" s="38"/>
      <c r="BP23" s="38"/>
      <c r="BQ23" s="38"/>
      <c r="BR23" s="38"/>
      <c r="BS23" s="60">
        <v>3.5</v>
      </c>
      <c r="BT23" s="61">
        <f t="shared" si="46"/>
        <v>132.5</v>
      </c>
      <c r="BU23" s="67">
        <f t="shared" si="13"/>
        <v>3</v>
      </c>
      <c r="BV23" s="68">
        <f t="shared" si="47"/>
        <v>145</v>
      </c>
      <c r="BW23" s="64">
        <f t="shared" si="48"/>
        <v>3000</v>
      </c>
      <c r="BX23" s="65">
        <v>3000</v>
      </c>
      <c r="BY23" s="87"/>
      <c r="BZ23" s="66">
        <v>19</v>
      </c>
      <c r="CA23" s="12" t="s">
        <v>116</v>
      </c>
      <c r="CB23" s="38"/>
      <c r="CC23" s="38"/>
      <c r="CD23" s="38"/>
      <c r="CE23" s="38"/>
      <c r="CF23" s="38"/>
      <c r="CG23" s="38"/>
      <c r="CH23" s="38"/>
    </row>
    <row r="24" spans="1:86" ht="15" customHeight="1" x14ac:dyDescent="0.25">
      <c r="A24" s="8" t="str">
        <f>IF(T5&lt;24,0,IF(AQ18&gt;0,V18,IF(AQ19&gt;0,V19,IF(AQ20&gt;0,V20,IF(AQ21&gt;0,V21,IF(AQ22&gt;0,V22,IF(AQ23&gt;0,V23,IF(AQ24&gt;0,V24,IF(AQ25&gt;0,V25,IF(AQ26&gt;0,V26,IF(AQ27&gt;0,V27,IF(AQ28&gt;0,V28,IF(AQ29&gt;0,V29,IF(AQ30&gt;0,V30,IF(AQ31&gt;0,V31,IF(AQ32&gt;0,V32,IF(AQ33&gt;0,V33,IF(AQ34&gt;0,V34,IF(AQ35&gt;0,V35,IF(AQ36&gt;0,V36,IF(AQ37&gt;0,V37,IF(AQ38&gt;0,V38,IF(AQ39&gt;0,V39,IF(AQ40&gt;0,V40,IF(AQ41&gt;0,V41,IF(AQ42&gt;0,V42,IF(AQ43&gt;0,V43,IF(AQ44&gt;0,V44,IF(AQ45&gt;0,V45,IF(AQ46&gt;0,V46,IF(AQ47&gt;0,V47,IF(AQ48&gt;0,V48,IF(AQ49&gt;0,V49,IF(AQ50&gt;0,V50,IF(AQ51&gt;0,V51,IF(AQ52&gt;0,V52,IF(AQ53&gt;0,V53,IF(AQ54&gt;0,V54,IF(AQ55&gt;0,V55,IF(AQ56&gt;0,V56,IF(AQ57&gt;0,V57,IF(AQ58&gt;0,V58,IF(AQ59&gt;0,V59,IF(AQ60&gt;0,V60,IF(AQ61&gt;0,V61,IF(AQ62&gt;0,V62,IF(AQ63&gt;0,V63,IF(AQ64&gt;0,V64,IF(AQ65&gt;0,V65,IF(AQ66&gt;0,V66,IF(AQ67&gt;0,V67,IF(AQ68&gt;0,V68,IF(AQ69&gt;0,V69,IF(AQ70&gt;0,V70,IF(AQ71&gt;0,V71,IF(AQ72&gt;0,V72,IF(AQ73&gt;0,V73,IF(AQ74&gt;0,V74,IF(AQ75&gt;0,V75,IF(AQ76&gt;0,V76,IF(AQ77&gt;0,V77,IF(AQ78&gt;0,V78,IF(AQ79&gt;0,V79,IF(AQ80&gt;0,V80,IF(AQ81&gt;0,V81,"ao70?")))))))))))))))))))))))))))))))))))))))))))))))))))))))))))))))))</f>
        <v>SWEEP HOLE , CIRCULATE HOLE CLEAN.8</v>
      </c>
      <c r="B24" s="9">
        <f>IF(IF(A24=V18,AQ18,IF(A24=V19,AQ19,IF(A24=V20,AQ20,IF(A24=V21,AQ21,IF(A24=V22,AQ22,IF(A24=V23,AQ23,IF(A24=V24,AQ24,IF(A24=V25,AQ25,IF(A24=V26,AQ26,IF(A24=V27,AQ27,IF(A24=V28,AQ28,IF(A24=V29,AQ29,IF(A24=V30,AQ30,IF(A24=V31,AQ31,IF(A24=V32,AQ32,IF(A24=V33,AQ33,IF(A24=V34,AQ34,IF(A24=V35,AQ35,IF(A24=V36,AQ36,IF(A24=V37,AQ37,IF(A24=V38,AQ38,IF(A24=V39,AQ39,IF(A24=V40,AQ40,IF(A24=V41,AQ41,IF(A24=V42,AQ42,IF(A24=V43,AQ43,IF(A24=V44,AQ44,IF(A24=V45,AQ45,IF(A24=V46,AQ46,IF(A24=V47,AQ47,IF(A24=V48,AQ48,IF(A24=V49,AQ49,IF(A24=V50,AQ50,IF(A24=V51,AQ51,IF(A24=V52,AQ52,IF(A24=V53,AQ53,IF(A24=V54,AQ54,IF(A24=V55,AQ55,IF(A24=V56,AQ56,IF(A24=V57,AQ57,IF(A24=V58,AQ58,IF(A24=V59,AQ59,IF(A24=V60,AQ60,IF(A24=V61,AQ61,IF(A24=V62,AQ62,IF(A24=V63,AQ63,IF(A24=V64,AQ64,IF(A24=V65,AQ65,IF(A24=V66,AQ66,IF(A24=V67,AQ67,IF(A24=V68,AQ68,0)))))))))))))))))))))))))))))))))))))))))))))))))))&gt;24,24,IF(A24=V18,AQ18,IF(A24=V19,AQ19,IF(A24=V20,AQ20,IF(A24=V21,AQ21,IF(A24=V22,AQ22,IF(A24=V23,AQ23,IF(A24=V24,AQ24,IF(A24=V25,AQ25,IF(A24=V26,AQ26,IF(A24=V27,AQ27,IF(A24=V28,AQ28,IF(A24=V29,AQ29,IF(A24=V30,AQ30,IF(A24=V31,AQ31,IF(A24=V32,AQ32,IF(A24=V33,AQ33,IF(A24=V34,AQ34,IF(A24=V35,AQ35,IF(A24=V36,AQ36,IF(A24=V37,AQ37,IF(A24=V38,AQ38,IF(A24=V39,AQ39,IF(A24=V40,AQ40,IF(A24=V41,AQ41,IF(A24=V42,AQ42,IF(A24=V43,AQ43,IF(A24=V44,AQ44,IF(A24=V45,AQ45,IF(A24=V46,AQ46,IF(A24=V47,AQ47,IF(A24=V48,AQ48,IF(A24=V49,AQ49,IF(A24=V50,AQ50,IF(A24=V51,AQ51,IF(A24=V52,AQ52,IF(A24=V53,AQ53,IF(A24=V54,AQ54,IF(A24=V55,AQ55,IF(A24=V56,AQ56,IF(A24=V57,AQ57,IF(A24=V58,AQ58,IF(A24=V59,AQ59,IF(A24=V60,AQ60,IF(A24=V61,AQ61,IF(A24=V62,AQ62,IF(A24=V63,AQ63,IF(A24=V64,AQ64,IF(A24=V65,AQ65,IF(A24=V66,AQ66,IF(A24=V67,AQ67,IF(A24=V68,AQ68,0))))))))))))))))))))))))))))))))))))))))))))))))))))</f>
        <v>24</v>
      </c>
      <c r="C24" s="10">
        <f>B24</f>
        <v>24</v>
      </c>
      <c r="D24" s="5" t="str">
        <f>IF(B23&lt;24,0,IF(AS19&gt;0,V19,IF(AS20&gt;0,V20,IF(AS21&gt;0,V21,IF(AS22&gt;0,V22,IF(AS23&gt;0,V23,IF(AS24&gt;0,V24,IF(AS25&gt;0,V25,IF(AS26&gt;0,V26,IF(AS27&gt;0,V27,IF(AS28&gt;0,V28,IF(AS29&gt;0,V29,IF(AS30&gt;0,V30,IF(AS31&gt;0,V31,IF(AS32&gt;0,V32,IF(AS33&gt;0,V33,IF(AS34&gt;0,V34,IF(AS35&gt;0,V35,IF(AS36&gt;0,V36,IF(AS37&gt;0,V37,IF(AS38&gt;0,V38,IF(AS39&gt;0,V39,IF(AS40&gt;0,V40,IF(AS41&gt;0,V41,IF(AS42&gt;0,V42,IF(AS43&gt;0,V43,IF(AS44&gt;0,V44,IF(AS45&gt;0,V45,IF(AS46&gt;0,V46,IF(AS47&gt;0,V47,IF(AS48&gt;0,V48,IF(AS49&gt;0,V49,IF(AS50&gt;0,V50,IF(AS51&gt;0,V51,IF(AS52&gt;0,V52,IF(AS53&gt;0,V53,IF(AS54&gt;0,V54,IF(AS55&gt;0,V55,IF(AS56&gt;0,V56,IF(AS57&gt;0,V57,IF(AS58&gt;0,V58,IF(AS59&gt;0,V59,IF(AS60&gt;0,V60,IF(AS61&gt;0,V61,IF(AS62&gt;0,V62,IF(AS63&gt;0,V63,IF(AS64&gt;0,V64,IF(AS65&gt;0,V65,IF(AS66&gt;0,V66,IF(AS67&gt;0,V67,IF(AS68&gt;0,V68,IF(AS69&gt;0,V69,IF(AS70&gt;0,V70,IF(AS71&gt;0,V71,IF(AS72&gt;0,V72,IF(AS73&gt;0,V73,IF(AS74&gt;0,V74,IF(AS75&gt;0,V75,IF(AS76&gt;0,V76,IF(AS77&gt;0,V77,IF(AS78&gt;0,V78,IF(AS79&gt;0,V79,IF(AS80&gt;0,V80,IF(AS81&gt;0,V81,IF(AS82&gt;0,V82,"ao70?")))))))))))))))))))))))))))))))))))))))))))))))))))))))))))))))))</f>
        <v>SWEEP HOLE , CIRCULATE HOLE CLEAN.8</v>
      </c>
      <c r="E24" s="9">
        <f>IF(IF(D24=V18,AS18,IF(D24=V19,AS19,IF(D24=V20,AS20,IF(D24=V21,AS21,IF(D24=V22,AS22,IF(D24=V23,AS23,IF(D24=V24,AS24,IF(D24=V25,AS25,IF(D24=V26,AS26,IF(D24=V27,AS27,IF(D24=V28,AS28,IF(D24=V29,AS29,IF(D24=V30,AS30,IF(D24=V31,AS31,IF(D24=V32,AS32,IF(D24=V33,AS33,IF(D24=V34,AS34,IF(D24=V35,AS35,IF(D24=V36,AS36,IF(D24=V37,AS37,IF(D24=V38,AS38,IF(D24=V39,AS39,IF(D24=V40,AS40,IF(D24=V41,AS41,IF(D24=V42,AS42,IF(D24=V43,AS43,IF(D24=V44,AS44,IF(D24=V45,AS45,IF(D24=V46,AS46,IF(D24=V47,AS47,IF(D24=V48,AS48,IF(D24=V49,AS49,IF(D24=V50,AS50,IF(D24=V51,AS51,IF(D24=V52,AS52,IF(D24=V53,AS53,IF(D24=V54,AS54,IF(D24=V55,AS55,IF(D24=V56,AS56,IF(D24=V57,AS57,IF(D24=V58,AS58,IF(D24=V59,AS59,IF(D24=V60,AS60,IF(D24=V61,AS61,IF(D24=V62,AS62,IF(D24=V63,AS63,IF(D24=V64,AS64,IF(D24=V65,AS65,IF(D24=V66,AS66,IF(D24=V67,AS67,IF(D24=V68,AS68,0)))))))))))))))))))))))))))))))))))))))))))))))))))&gt;24,24,IF(D24=V18,AS18,IF(D24=V19,AS19,IF(D24=V20,AS20,IF(D24=V21,AS21,IF(D24=V22,AS22,IF(D24=V23,AS23,IF(D24=V24,AS24,IF(D24=V25,AS25,IF(D24=V26,AS26,IF(D24=V27,AS27,IF(D24=V28,AS28,IF(D24=V29,AS29,IF(D24=V30,AS30,IF(D24=V31,AS31,IF(D24=V32,AS32,IF(D24=V33,AS33,IF(D24=V34,AS34,IF(D24=V35,AS35,IF(D24=V36,AS36,IF(D24=V37,AS37,IF(D24=V38,AS38,IF(D24=V39,AS39,IF(D24=V40,AS40,IF(D24=V41,AS41,IF(D24=V42,AS42,IF(D24=V43,AS43,IF(D24=V44,AS44,IF(D24=V45,AS45,IF(D24=V46,AS46,IF(D24=V47,AS47,IF(D24=V48,AS48,IF(D24=V49,AS49,IF(D24=V50,AS50,IF(D24=V51,AS51,IF(D24=V52,AS52,IF(D24=V53,AS53,IF(D24=V54,AS54,IF(D24=V55,AS55,IF(D24=V56,AS56,IF(D24=V57,AS57,IF(D24=V58,AS58,IF(D24=V59,AS59,IF(D24=V60,AS60,IF(D24=V61,AS61,IF(D24=V62,AS62,IF(D24=V63,AS63,IF(D24=V64,AS64,IF(D24=V65,AS65,IF(D24=V66,AS66,IF(D24=V67,AS67,IF(D24=V68,AS68,0))))))))))))))))))))))))))))))))))))))))))))))))))))</f>
        <v>24</v>
      </c>
      <c r="F24" s="10">
        <f>E24</f>
        <v>24</v>
      </c>
      <c r="G24" s="8" t="str">
        <f>IF(E23&lt;24,0,IF(AU19&gt;0,V19,IF(AU20&gt;0,V20,IF(AU21&gt;0,V21,IF(AU22&gt;0,V22,IF(AU23&gt;0,V23,IF(AU24&gt;0,V24,IF(AU25&gt;0,V25,IF(AU26&gt;0,V26,IF(AU27&gt;0,V27,IF(AU28&gt;0,V28,IF(AU29&gt;0,V29,IF(AU30&gt;0,V30,IF(AU31&gt;0,V31,IF(AU32&gt;0,V32,IF(AU33&gt;0,V33,IF(AU34&gt;0,V34,IF(AU35&gt;0,V35,IF(AU36&gt;0,V36,IF(AU37&gt;0,V37,IF(AU38&gt;0,V38,IF(AU39&gt;0,V39,IF(AU40&gt;0,V40,IF(AU41&gt;0,V41,IF(AU42&gt;0,V42,IF(AU43&gt;0,V43,IF(AU44&gt;0,V44,IF(AU45&gt;0,V45,IF(AU46&gt;0,V46,IF(AU47&gt;0,V47,IF(AU48&gt;0,V48,IF(AU49&gt;0,V49,IF(AU50&gt;0,V50,IF(AU51&gt;0,V51,IF(AU52&gt;0,V52,IF(AU53&gt;0,V53,IF(AU54&gt;0,V54,IF(AU55&gt;0,V55,IF(AU56&gt;0,V56,IF(AU57&gt;0,V57,IF(AU58&gt;0,V58,IF(AU59&gt;0,V59,IF(AU60&gt;0,V60,IF(AU61&gt;0,V61,IF(AU62&gt;0,V62,IF(AU63&gt;0,V63,IF(AU64&gt;0,V64,IF(AU65&gt;0,V65,IF(AU66&gt;0,V66,IF(AU67&gt;0,V67,IF(AU68&gt;0,V68,IF(AU69&gt;0,V69,IF(AU70&gt;0,V70,IF(AU71&gt;0,V71,IF(AU72&gt;0,V72,IF(AU73&gt;0,V73,IF(AU74&gt;0,V74,IF(AU75&gt;0,V75,IF(AU76&gt;0,V76,IF(AU77&gt;0,V77,IF(AU78&gt;0,V78,IF(AU79&gt;0,V79,IF(AU80&gt;0,V80,IF(AU81&gt;0,V81,IF(AU82&gt;0,V82,"ao70?")))))))))))))))))))))))))))))))))))))))))))))))))))))))))))))))))</f>
        <v>SWEEP HOLE , CIRCULATE HOLE CLEAN.8</v>
      </c>
      <c r="H24" s="9">
        <f>IF(IF(G24=V18,AU18,IF(G24=V19,AU19,IF(G24=V20,AU20,IF(G24=V21,AU21,IF(G24=V22,AU22,IF(G24=V23,AU23,IF(G24=V24,AU24,IF(G24=V25,AU25,IF(G24=V26,AU26,IF(G24=V27,AU27,IF(G24=V28,AU28,IF(G24=V29,AU29,IF(G24=V30,AU30,IF(G24=V31,AU31,IF(G24=V32,AU32,IF(G24=V33,AU33,IF(G24=V34,AU34,IF(G24=V35,AU35,IF(G24=V36,AU36,IF(G24=V37,AU37,IF(G24=V38,AU38,IF(G24=V39,AU39,IF(G24=V40,AU40,IF(G24=V41,AU41,IF(G24=V42,AU42,IF(G24=V43,AU43,IF(G24=V44,AU44,IF(G24=V45,AU45,IF(G24=V46,AU46,IF(G24=V47,AU47,IF(G24=V48,AU48,IF(G24=V49,AU49,IF(G24=V50,AU50,IF(G24=V51,AU51,IF(G24=V52,AU52,IF(G24=V53,AU53,IF(G24=V54,AU54,IF(G24=V55,AU55,IF(G24=V56,AU56,IF(G24=V57,AU57,IF(G24=V58,AU58,IF(G24=V59,AU59,IF(G24=V60,AU60,IF(G24=V61,AU61,IF(G24=V62,AU62,IF(G24=V63,AU63,IF(G24=V64,AU64,IF(G24=V65,AU65,IF(G24=V66,AU66,IF(G24=V67,AU67,IF(G24=V68,AU68,0)))))))))))))))))))))))))))))))))))))))))))))))))))&gt;24,24,IF(G24=V18,AU18,IF(G24=V19,AU19,IF(G24=V20,AU20,IF(G24=V21,AU21,IF(G24=V22,AU22,IF(G24=V23,AU23,IF(G24=V24,AU24,IF(G24=V25,AU25,IF(G24=V26,AU26,IF(G24=V27,AU27,IF(G24=V28,AU28,IF(G24=V29,AU29,IF(G24=V30,AU30,IF(G24=V31,AU31,IF(G24=V32,AU32,IF(G24=V33,AU33,IF(G24=V34,AU34,IF(G24=V35,AU35,IF(G24=V36,AU36,IF(G24=V37,AU37,IF(G24=V38,AU38,IF(G24=V39,AU39,IF(G24=V40,AU40,IF(G24=V41,AU41,IF(G24=V42,AU42,IF(G24=V43,AU43,IF(G24=V44,AU44,IF(G24=V45,AU45,IF(G24=V46,AU46,IF(G24=V47,AU47,IF(G24=V48,AU48,IF(G24=V49,AU49,IF(G24=V50,AU50,IF(G24=V51,AU51,IF(G24=V52,AU52,IF(G24=V53,AU53,IF(G24=V54,AU54,IF(G24=V55,AU55,IF(G24=V56,AU56,IF(G24=V57,AU57,IF(G24=V58,AU58,IF(G24=V59,AU59,IF(G24=V60,AU60,IF(G24=V61,AU61,IF(G24=V62,AU62,IF(G24=V63,AU63,IF(G24=V64,AU64,IF(G24=V65,AU65,IF(G24=V66,AU66,IF(G24=V67,AU67,IF(G24=V68,AU68,0))))))))))))))))))))))))))))))))))))))))))))))))))))</f>
        <v>3</v>
      </c>
      <c r="I24" s="10">
        <f>H24</f>
        <v>3</v>
      </c>
      <c r="J24" s="8" t="str">
        <f>IF(H23&lt;24,0,IF(AW19&gt;0,V19,IF(AW20&gt;0,V20,IF(AW21&gt;0,V21,IF(AW22&gt;0,V22,IF(AW23&gt;0,V23,IF(AW24&gt;0,V24,IF(AW25&gt;0,V25,IF(AW26&gt;0,V26,IF(AW27&gt;0,V27,IF(AW28&gt;0,V28,IF(AW29&gt;0,V29,IF(AW30&gt;0,V30,IF(AW31&gt;0,V31,IF(AW32&gt;0,V32,IF(AW33&gt;0,V33,IF(AW34&gt;0,V34,IF(AW35&gt;0,V35,IF(AW36&gt;0,V36,IF(AW37&gt;0,V37,IF(AW38&gt;0,V38,IF(AW39&gt;0,V39,IF(AW40&gt;0,V40,IF(AW41&gt;0,V41,IF(AW42&gt;0,V42,IF(AW43&gt;0,V43,IF(AW44&gt;0,V44,IF(AW45&gt;0,V45,IF(AW46&gt;0,V46,IF(AW47&gt;0,V47,IF(AW48&gt;0,V48,IF(AW49&gt;0,V49,IF(AW50&gt;0,V50,IF(AW51&gt;0,V51,IF(AW52&gt;0,V52,IF(AW53&gt;0,V53,IF(AW54&gt;0,V54,IF(AW55&gt;0,V55,IF(AW56&gt;0,V56,IF(AW57&gt;0,V57,IF(AW58&gt;0,V58,IF(AW59&gt;0,V59,IF(AW60&gt;0,V60,IF(AW61&gt;0,V61,IF(AW62&gt;0,V62,IF(AW63&gt;0,V63,IF(AW64&gt;0,V64,IF(AW65&gt;0,V65,IF(AW66&gt;0,V66,IF(AW67&gt;0,V67,IF(AW68&gt;0,V68,IF(AW69&gt;0,V69,IF(AW70&gt;0,V70,IF(AW71&gt;0,V71,IF(AW72&gt;0,V72,IF(AW73&gt;0,V73,IF(AW74&gt;0,V74,IF(AW75&gt;0,V75,IF(AW76&gt;0,V76,IF(AW77&gt;0,V77,IF(AW78&gt;0,V78,IF(AW79&gt;0,V79,IF(AW80&gt;0,V80,IF(AW81&gt;0,V81,IF(AW82&gt;0,V82,"ao70?")))))))))))))))))))))))))))))))))))))))))))))))))))))))))))))))))</f>
        <v>SWEEP HOLE , CIRCULATE HOLE CLEAN.16</v>
      </c>
      <c r="K24" s="9">
        <f>IF(IF(J24=V18,AW18,IF(J24=V19,AW19,IF(J24=V20,AW20,IF(J24=V21,AW21,IF(J24=V22,AW22,IF(J24=V23,AW23,IF(J24=V24,AW24,IF(J24=V25,AW25,IF(J24=V26,AW26,IF(J24=V27,AW27,IF(J24=V28,AW28,IF(J24=V29,AW29,IF(J24=V30,AW30,IF(J24=V31,AW31,IF(J24=V32,AW32,IF(J24=V33,AW33,IF(J24=V34,AW34,IF(J24=V35,AW35,IF(J24=V36,AW36,IF(J24=V37,AW37,IF(J24=V38,AW38,IF(J24=V39,AW39,IF(J24=V40,AW40,IF(J24=V41,AW41,IF(J24=V42,AW42,IF(J24=V43,AW43,IF(J24=V44,AW44,IF(J24=V45,AW45,IF(J24=V46,AW46,IF(J24=V47,AW47,IF(J24=V48,AW48,IF(J24=V49,AW49,IF(J24=V50,AW50,IF(J24=V51,AW51,IF(J24=V52,AW52,IF(J24=V53,AW53,IF(J24=V54,AW54,IF(J24=V55,AW55,IF(J24=V56,AW56,IF(J24=V57,AW57,IF(J24=V58,AW58,IF(J24=V59,AW59,IF(J24=V60,AW60,IF(J24=V61,AW61,IF(J24=V62,AW62,IF(J24=V63,AW63,IF(J24=V64,AW64,IF(J24=V65,AW65,IF(J24=V66,AW66,IF(J24=V67,AW67,IF(J24=V68,AW68,0)))))))))))))))))))))))))))))))))))))))))))))))))))&gt;24,24,IF(J24=V18,AW18,IF(J24=V19,AW19,IF(J24=V20,AW20,IF(J24=V21,AW21,IF(J24=V22,AW22,IF(J24=V23,AW23,IF(J24=V24,AW24,IF(J24=V25,AW25,IF(J24=V26,AW26,IF(J24=V27,AW27,IF(J24=V28,AW28,IF(J24=V29,AW29,IF(J24=V30,AW30,IF(J24=V31,AW31,IF(J24=V32,AW32,IF(J24=V33,AW33,IF(J24=V34,AW34,IF(J24=V35,AW35,IF(J24=V36,AW36,IF(J24=V37,AW37,IF(J24=V38,AW38,IF(J24=V39,AW39,IF(J24=V40,AW40,IF(J24=V41,AW41,IF(J24=V42,AW42,IF(J24=V43,AW43,IF(J24=V44,AW44,IF(J24=V45,AW45,IF(J24=V46,AW46,IF(J24=V47,AW47,IF(J24=V48,AW48,IF(J24=V49,AW49,IF(J24=V50,AW50,IF(J24=V51,AW51,IF(J24=V52,AW52,IF(J24=V53,AW53,IF(J24=V54,AW54,IF(J24=V55,AW55,IF(J24=V56,AW56,IF(J24=V57,AW57,IF(J24=V58,AW58,IF(J24=V59,AW59,IF(J24=V60,AW60,IF(J24=V61,AW61,IF(J24=V62,AW62,IF(J24=V63,AW63,IF(J24=V64,AW64,IF(J24=V65,AW65,IF(J24=V66,AW66,IF(J24=V67,AW67,IF(J24=V68,AW68,0))))))))))))))))))))))))))))))))))))))))))))))))))))</f>
        <v>5</v>
      </c>
      <c r="L24" s="10">
        <f>K24</f>
        <v>5</v>
      </c>
      <c r="M24" s="8" t="str">
        <f>IF(K23&lt;24,0,IF(AY19&gt;0,V19,IF(AY20&gt;0,V20,IF(AY21&gt;0,V21,IF(AY22&gt;0,V22,IF(AY23&gt;0,V23,IF(AY24&gt;0,V24,IF(AY25&gt;0,V25,IF(AY26&gt;0,V26,IF(AY27&gt;0,V27,IF(AY28&gt;0,V28,IF(AY29&gt;0,V29,IF(AY30&gt;0,V30,IF(AY31&gt;0,V31,IF(AY32&gt;0,V32,IF(AY33&gt;0,V33,IF(AY34&gt;0,V34,IF(AY35&gt;0,V35,IF(AY36&gt;0,V36,IF(AY37&gt;0,V37,IF(AY38&gt;0,V38,IF(AY39&gt;0,V39,IF(AY40&gt;0,V40,IF(AY41&gt;0,V41,IF(AY42&gt;0,V42,IF(AY43&gt;0,V43,IF(AY44&gt;0,V44,IF(AY45&gt;0,V45,IF(AY46&gt;0,V46,IF(AY47&gt;0,V47,IF(AY48&gt;0,V48,IF(AY49&gt;0,V49,IF(AY50&gt;0,V50,IF(AY51&gt;0,V51,IF(AY52&gt;0,V52,IF(AY53&gt;0,V53,IF(AY54&gt;0,V54,IF(AY55&gt;0,V55,IF(AY56&gt;0,V56,IF(AY57&gt;0,V57,IF(AY58&gt;0,V58,IF(AY59&gt;0,V59,IF(AY60&gt;0,V60,IF(AY61&gt;0,V61,IF(AY62&gt;0,V62,IF(AY63&gt;0,V63,IF(AY64&gt;0,V64,IF(AY65&gt;0,V65,IF(AY66&gt;0,V66,IF(AY67&gt;0,V67,IF(AY68&gt;0,V68,IF(AY69&gt;0,V69,IF(AY70&gt;0,V70,IF(AY71&gt;0,V71,IF(AY72&gt;0,V72,IF(AY73&gt;0,V73,IF(AY74&gt;0,V74,IF(AY75&gt;0,V75,IF(AY76&gt;0,V76,IF(AY77&gt;0,V77,IF(AY78&gt;0,V78,IF(AY79&gt;0,V79,IF(AY80&gt;0,V80,IF(AY81&gt;0,V81,IF(AY82&gt;0,V82,"ao70?")))))))))))))))))))))))))))))))))))))))))))))))))))))))))))))))))</f>
        <v>SWEEP HOLE , CIRCULATE HOLE CLEAN.18</v>
      </c>
      <c r="N24" s="9">
        <f>IF(IF(M24=V18,AY18,IF(M24=V19,AY19,IF(M24=V20,AY20,IF(M24=V21,AY21,IF(M24=V22,AY22,IF(M24=V23,AY23,IF(M24=V24,AY24,IF(M24=V25,AY25,IF(M24=V26,AY26,IF(M24=V27,AY27,IF(M24=V28,AY28,IF(M24=V29,AY29,IF(M24=V30,AY30,IF(M24=V31,AY31,IF(M24=V32,AY32,IF(M24=V33,AY33,IF(M24=V34,AY34,IF(M24=V35,AY35,IF(M24=V36,AY36,IF(M24=V37,AY37,IF(M24=V38,AY38,IF(M24=V39,AY39,IF(M24=V40,AY40,IF(M24=V41,AY41,IF(M24=V42,AY42,IF(M24=V43,AY43,IF(M24=V44,AY44,IF(M24=V45,AY45,IF(M24=V46,AY46,IF(M24=V47,AY47,IF(M24=V48,AY48,IF(M24=V49,AY49,IF(M24=V50,AY50,IF(M24=V51,AY51,IF(M24=V52,AY52,IF(M24=V53,AY53,IF(M24=V54,AY54,IF(M24=V55,AY55,IF(M24=V56,AY56,IF(M24=V57,AY57,IF(M24=V58,AY58,IF(M24=V59,AY59,IF(M24=V60,AY60,IF(M24=V61,AY61,IF(M24=V62,AY62,IF(M24=V63,AY63,IF(M24=V64,AY64,IF(M24=V65,AY65,IF(M24=V66,AY66,IF(M24=V67,AY67,IF(M24=V68,AY68,0)))))))))))))))))))))))))))))))))))))))))))))))))))&gt;24,24,IF(M24=V18,AY18,IF(M24=V19,AY19,IF(M24=V20,AY20,IF(M24=V21,AY21,IF(M24=V22,AY22,IF(M24=V23,AY23,IF(M24=V24,AY24,IF(M24=V25,AY25,IF(M24=V26,AY26,IF(M24=V27,AY27,IF(M24=V28,AY28,IF(M24=V29,AY29,IF(M24=V30,AY30,IF(M24=V31,AY31,IF(M24=V32,AY32,IF(M24=V33,AY33,IF(M24=V34,AY34,IF(M24=V35,AY35,IF(M24=V36,AY36,IF(M24=V37,AY37,IF(M24=V38,AY38,IF(M24=V39,AY39,IF(M24=V40,AY40,IF(M24=V41,AY41,IF(M24=V42,AY42,IF(M24=V43,AY43,IF(M24=V44,AY44,IF(M24=V45,AY45,IF(M24=V46,AY46,IF(M24=V47,AY47,IF(M24=V48,AY48,IF(M24=V49,AY49,IF(M24=V50,AY50,IF(M24=V51,AY51,IF(M24=V52,AY52,IF(M24=V53,AY53,IF(M24=V54,AY54,IF(M24=V55,AY55,IF(M24=V56,AY56,IF(M24=V57,AY57,IF(M24=V58,AY58,IF(M24=V59,AY59,IF(M24=V60,AY60,IF(M24=V61,AY61,IF(M24=V62,AY62,IF(M24=V63,AY63,IF(M24=V64,AY64,IF(M24=V65,AY65,IF(M24=V66,AY66,IF(M24=V67,AY67,IF(M24=V68,AY68,0))))))))))))))))))))))))))))))))))))))))))))))))))))</f>
        <v>15</v>
      </c>
      <c r="O24" s="10">
        <f>N24</f>
        <v>15</v>
      </c>
      <c r="P24" s="8" t="str">
        <f>IF(N23&lt;24,0,IF(BA19&gt;0,V19,IF(BA20&gt;0,V20,IF(BA21&gt;0,V21,IF(BA22&gt;0,V22,IF(BA23&gt;0,V23,IF(BA24&gt;0,V24,IF(BA25&gt;0,V25,IF(BA26&gt;0,V26,IF(BA27&gt;0,V27,IF(BA28&gt;0,V28,IF(BA29&gt;0,V29,IF(BA30&gt;0,V30,IF(BA31&gt;0,V31,IF(BA32&gt;0,V32,IF(BA33&gt;0,V33,IF(BA34&gt;0,V34,IF(BA35&gt;0,V35,IF(BA36&gt;0,V36,IF(BA37&gt;0,V37,IF(BA38&gt;0,V38,IF(BA39&gt;0,V39,IF(BA40&gt;0,V40,IF(BA41&gt;0,V41,IF(BA42&gt;0,V42,IF(BA43&gt;0,V43,IF(BA44&gt;0,V44,IF(BA45&gt;0,V45,IF(BA46&gt;0,V46,IF(BA47&gt;0,V47,IF(BA48&gt;0,V48,IF(BA49&gt;0,V49,IF(BA50&gt;0,V50,IF(BA51&gt;0,V51,IF(BA52&gt;0,V52,IF(BA53&gt;0,V53,IF(BA54&gt;0,V54,IF(BA55&gt;0,V55,IF(BA56&gt;0,V56,IF(BA57&gt;0,V57,IF(BA58&gt;0,V58,IF(BA59&gt;0,V59,IF(BA60&gt;0,V60,IF(BA61&gt;0,V61,IF(BA62&gt;0,V62,IF(BA63&gt;0,V63,IF(BA64&gt;0,V64,IF(BA65&gt;0,V65,IF(BA66&gt;0,V66,IF(BA67&gt;0,V67,IF(BA68&gt;0,V68,IF(BA69&gt;0,V69,IF(BA70&gt;0,V70,IF(BA71&gt;0,V71,IF(BA72&gt;0,V72,IF(BA73&gt;0,V73,IF(BA74&gt;0,V74,IF(BA75&gt;0,V75,IF(BA76&gt;0,V76,IF(BA77&gt;0,V77,IF(BA78&gt;0,V78,IF(BA79&gt;0,V79,IF(BA80&gt;0,V80,IF(BA81&gt;0,V81,IF(BA82&gt;0,V82,"ao70?")))))))))))))))))))))))))))))))))))))))))))))))))))))))))))))))))</f>
        <v>CLEANOUT 13-3/8" CEMENT TO 20FT ABOVE SHOE.4</v>
      </c>
      <c r="Q24" s="9">
        <f>IF(IF(P24=V18,BA18,IF(P24=V19,BA19,IF(P24=V20,BA20,IF(P24=V21,BA21,IF(P24=V22,BA22,IF(P24=V23,BA23,IF(P24=V24,BA24,IF(P24=V25,BA25,IF(P24=V26,BA26,IF(P24=V27,BA27,IF(P24=V28,BA28,IF(P24=V29,BA29,IF(P24=V30,BA30,IF(P24=V31,BA31,IF(P24=V32,BA32,IF(P24=V33,BA33,IF(P24=V34,BA34,IF(P24=V35,BA35,IF(P24=V36,BA36,IF(P24=V37,BA37,IF(P24=V38,BA38,IF(P24=V39,BA39,IF(P24=V40,BA40,IF(P24=V41,BA41,IF(P24=V42,BA42,IF(P24=V43,BA43,IF(P24=V44,BA44,IF(P24=V45,BA45,IF(P24=V46,BA46,IF(P24=V47,BA47,IF(P24=V48,BA48,IF(P24=V49,BA49,IF(P24=V50,BA50,IF(P24=V51,BA51,IF(P24=V52,BA52,IF(P24=V53,BA53,IF(P24=V54,BA54,IF(P24=V55,BA55,IF(P24=V56,BA56,IF(P24=V57,BA57,IF(P24=V58,BA58,IF(P24=V59,BA59,IF(P24=V60,BA60,IF(P24=V61,BA61,IF(P24=V62,BA62,IF(P24=V63,BA63,IF(P24=V64,BA64,IF(P24=V65,BA65,IF(P24=V66,BA66,IF(P24=V67,BA67,IF(P24=V68,BA68,0)))))))))))))))))))))))))))))))))))))))))))))))))))&gt;24,24,IF(P24=V18,BA18,IF(P24=V19,BA19,IF(P24=V20,BA20,IF(P24=V21,BA21,IF(P24=V22,BA22,IF(P24=V23,BA23,IF(P24=V24,BA24,IF(P24=V25,BA25,IF(P24=V26,BA26,IF(P24=V27,BA27,IF(P24=V28,BA28,IF(P24=V29,BA29,IF(P24=V30,BA30,IF(P24=V31,BA31,IF(P24=V32,BA32,IF(P24=V33,BA33,IF(P24=V34,BA34,IF(P24=V35,BA35,IF(P24=V36,BA36,IF(P24=V37,BA37,IF(P24=V38,BA38,IF(P24=V39,BA39,IF(P24=V40,BA40,IF(P24=V41,BA41,IF(P24=V42,BA42,IF(P24=V43,BA43,IF(P24=V44,BA44,IF(P24=V45,BA45,IF(P24=V46,BA46,IF(P24=V47,BA47,IF(P24=V48,BA48,IF(P24=V49,BA49,IF(P24=V50,BA50,IF(P24=V51,BA51,IF(P24=V52,BA52,IF(P24=V53,BA53,IF(P24=V54,BA54,IF(P24=V55,BA55,IF(P24=V56,BA56,IF(P24=V57,BA57,IF(P24=V58,BA58,IF(P24=V59,BA59,IF(P24=V60,BA60,IF(P24=V61,BA61,IF(P24=V62,BA62,IF(P24=V63,BA63,IF(P24=V64,BA64,IF(P24=V65,BA65,IF(P24=V66,BA66,IF(P24=V67,BA67,IF(P24=V68,BA68,0))))))))))))))))))))))))))))))))))))))))))))))))))))</f>
        <v>9</v>
      </c>
      <c r="R24" s="10">
        <f>Q24</f>
        <v>9</v>
      </c>
      <c r="S24" s="8" t="str">
        <f>IF(Q23&lt;24,0,IF(BC19&gt;0,V19,IF(BC20&gt;0,V20,IF(BC21&gt;0,V21,IF(BC22&gt;0,V22,IF(BC23&gt;0,V23,IF(BC24&gt;0,V24,IF(BC25&gt;0,V25,IF(BC26&gt;0,V26,IF(BC27&gt;0,V27,IF(BC28&gt;0,V28,IF(BC29&gt;0,V29,IF(BC30&gt;0,V30,IF(BC31&gt;0,V31,IF(BC32&gt;0,V32,IF(BC33&gt;0,V33,IF(BC34&gt;0,V34,IF(BC35&gt;0,V35,IF(BC36&gt;0,V36,IF(BC37&gt;0,V37,IF(BC38&gt;0,V38,IF(BC39&gt;0,V39,IF(BC40&gt;0,V40,IF(BC41&gt;0,V41,IF(BC42&gt;0,V42,IF(BC43&gt;0,V43,IF(BC44&gt;0,V44,IF(BC45&gt;0,V45,IF(BC46&gt;0,V46,IF(BC47&gt;0,V47,IF(BC48&gt;0,V48,IF(BC49&gt;0,V49,IF(BC50&gt;0,V50,IF(BC51&gt;0,V51,IF(BC52&gt;0,V52,IF(BC53&gt;0,V53,IF(BC54&gt;0,V54,IF(BC55&gt;0,V55,IF(BC56&gt;0,V56,IF(BC57&gt;0,V57,IF(BC58&gt;0,V58,IF(BC59&gt;0,V59,IF(BC60&gt;0,V60,IF(BC61&gt;0,V61,IF(BC62&gt;0,V62,IF(BC63&gt;0,V63,IF(BC64&gt;0,V64,IF(BC65&gt;0,V65,IF(BC66&gt;0,V66,IF(BC67&gt;0,V67,IF(BC68&gt;0,V68,IF(BC69&gt;0,V69,IF(BC70&gt;0,V70,IF(BC71&gt;0,V71,IF(BC72&gt;0,V72,IF(BC73&gt;0,V73,IF(BC74&gt;0,V74,IF(BC75&gt;0,V75,IF(BC76&gt;0,V76,IF(BC77&gt;0,V77,IF(BC78&gt;0,V78,IF(BC79&gt;0,V79,IF(BC80&gt;0,V80,IF(BC81&gt;0,V81,IF(BC82&gt;0,V82,"ao70?")))))))))))))))))))))))))))))))))))))))))))))))))))))))))))))))))</f>
        <v>CLEANOUT 13-3/8" CEMENT TO 20FT ABOVE SHOE.9</v>
      </c>
      <c r="T24" s="9">
        <f>IF(IF(S24=V18,BC18,IF(S24=V19,BC19,IF(S24=V20,BC20,IF(S24=V21,BC21,IF(S24=V22,BC22,IF(S24=V23,BC23,IF(S24=V24,BC24,IF(S24=V25,BC25,IF(S24=V26,BC26,IF(S24=V27,BC27,IF(S24=V28,BC28,IF(S24=V29,BC29,IF(S24=V30,BC30,IF(S24=V31,BC31,IF(S24=V32,BC32,IF(S24=V33,BC33,IF(S24=V34,BC34,IF(S24=V35,BC35,IF(S24=V36,BC36,IF(S24=V37,BC37,IF(S24=V38,BC38,IF(S24=V39,BC39,IF(S24=V40,BC40,IF(S24=V41,BC41,IF(S24=V42,BC42,IF(S24=V43,BC43,IF(S24=V44,BC44,IF(S24=V45,BC45,IF(S24=V46,BC46,IF(S24=V47,BC47,IF(S24=V48,BC48,IF(S24=V49,BC49,IF(S24=V50,BC50,IF(S24=V51,BC51,IF(S24=V52,BC52,IF(S24=V53,BC53,IF(S24=V54,BC54,IF(S24=V55,BC55,IF(S24=V56,BC56,IF(S24=V57,BC57,IF(S24=V58,BC58,IF(S24=V59,BC59,IF(S24=V60,BC60,IF(S24=V61,BC61,IF(S24=V62,BC62,IF(S24=V63,BC63,IF(S24=V64,BC64,IF(S24=V65,BC65,IF(S24=V66,BC66,IF(S24=V67,BC67,IF(S24=V68,BC68,IF(S24=V69,BC69,IF(S24=V70,BC70,IF(S24=V71,BC71,IF(S24=V72,BC72,0)))))))))))))))))))))))))))))))))))))))))))))))))))))))&gt;24,24,IF(S24=V18,BC18,IF(S24=V19,BC19,IF(S24=V20,BC20,IF(S24=V21,BC21,IF(S24=V22,BC22,IF(S24=V23,BC23,IF(S24=V24,BC24,IF(S24=V25,BC25,IF(S24=V26,BC26,IF(S24=V27,BC27,IF(S24=V28,BC28,IF(S24=V29,BC29,IF(S24=V30,BC30,IF(S24=V31,BC31,IF(S24=V32,BC32,IF(S24=V33,BC33,IF(S24=V34,BC34,IF(S24=V35,BC35,IF(S24=V36,BC36,IF(S24=V37,BC37,IF(S24=V38,BC38,IF(S24=V39,BC39,IF(S24=V40,BC40,IF(S24=V41,BC41,IF(S24=V42,BC42,IF(S24=V43,BC43,IF(S24=V44,BC44,IF(S24=V45,BC45,IF(S24=V46,BC46,IF(S24=V47,BC47,IF(S24=V48,BC48,IF(S24=V49,BC49,IF(S24=V50,BC50,IF(S24=V51,BC51,IF(S24=V52,BC52,IF(S24=V53,BC53,IF(S24=V54,BC54,IF(S24=V55,BC55,IF(S24=V56,BC56,IF(S24=V57,BC57,IF(S24=V58,BC58,IF(S24=V59,BC59,IF(S24=V60,BC60,IF(S24=V61,BC61,IF(S24=V62,BC62,IF(S24=V63,BC63,IF(S24=V64,BC64,IF(S24=V65,BC65,IF(S24=V66,BC66,IF(S24=V67,BC67,IF(S24=V68,BC68,IF(S24=V69,BC69,IF(S24=V70,BC70,IF(S24=V71,BC71,IF(S24=V72,BC72,0))))))))))))))))))))))))))))))))))))))))))))))))))))))))</f>
        <v>2</v>
      </c>
      <c r="U24" s="10">
        <f>T24</f>
        <v>2</v>
      </c>
      <c r="V24" s="12" t="s">
        <v>17</v>
      </c>
      <c r="W24" s="14"/>
      <c r="X24" s="14"/>
      <c r="Y24" s="14"/>
      <c r="Z24" s="37">
        <f t="shared" si="20"/>
        <v>24</v>
      </c>
      <c r="AA24" s="56">
        <v>5</v>
      </c>
      <c r="AB24" s="57"/>
      <c r="AC24" s="58">
        <f t="shared" si="21"/>
        <v>153</v>
      </c>
      <c r="AD24" s="59">
        <f t="shared" si="3"/>
        <v>6.375</v>
      </c>
      <c r="AE24" s="53">
        <f t="shared" si="22"/>
        <v>5</v>
      </c>
      <c r="AF24" s="54">
        <f t="shared" si="23"/>
        <v>129</v>
      </c>
      <c r="AG24" s="53">
        <f t="shared" si="4"/>
        <v>5</v>
      </c>
      <c r="AH24" s="54">
        <f t="shared" si="53"/>
        <v>105</v>
      </c>
      <c r="AI24" s="53">
        <f t="shared" si="5"/>
        <v>5</v>
      </c>
      <c r="AJ24" s="54">
        <f t="shared" si="54"/>
        <v>81</v>
      </c>
      <c r="AK24" s="53">
        <f t="shared" si="6"/>
        <v>5</v>
      </c>
      <c r="AL24" s="54">
        <f t="shared" si="55"/>
        <v>57</v>
      </c>
      <c r="AM24" s="53">
        <f t="shared" si="7"/>
        <v>5</v>
      </c>
      <c r="AN24" s="54">
        <f t="shared" si="56"/>
        <v>33</v>
      </c>
      <c r="AO24" s="53">
        <f t="shared" si="8"/>
        <v>5</v>
      </c>
      <c r="AP24" s="54">
        <f t="shared" si="57"/>
        <v>9</v>
      </c>
      <c r="AQ24" s="53">
        <f t="shared" si="9"/>
        <v>0</v>
      </c>
      <c r="AR24" s="54">
        <f t="shared" si="58"/>
        <v>0</v>
      </c>
      <c r="AS24" s="53">
        <f t="shared" si="10"/>
        <v>0</v>
      </c>
      <c r="AT24" s="54">
        <f t="shared" si="59"/>
        <v>0</v>
      </c>
      <c r="AU24" s="53">
        <f t="shared" si="11"/>
        <v>0</v>
      </c>
      <c r="AV24" s="54">
        <f t="shared" si="60"/>
        <v>0</v>
      </c>
      <c r="AW24" s="53">
        <f t="shared" si="12"/>
        <v>0</v>
      </c>
      <c r="AX24" s="54">
        <f t="shared" si="61"/>
        <v>0</v>
      </c>
      <c r="AY24" s="53">
        <f t="shared" si="0"/>
        <v>0</v>
      </c>
      <c r="AZ24" s="54">
        <f t="shared" si="62"/>
        <v>0</v>
      </c>
      <c r="BA24" s="53">
        <f t="shared" si="1"/>
        <v>0</v>
      </c>
      <c r="BB24" s="54">
        <f t="shared" si="30"/>
        <v>0</v>
      </c>
      <c r="BC24" s="53">
        <f t="shared" si="2"/>
        <v>0</v>
      </c>
      <c r="BD24" s="54">
        <f t="shared" si="31"/>
        <v>0</v>
      </c>
      <c r="BE24" s="38"/>
      <c r="BF24" s="38"/>
      <c r="BG24" s="38"/>
      <c r="BK24" s="38"/>
      <c r="BL24" s="38"/>
      <c r="BM24" s="38"/>
      <c r="BN24" s="38"/>
      <c r="BO24" s="38"/>
      <c r="BP24" s="38"/>
      <c r="BQ24" s="38"/>
      <c r="BR24" s="38"/>
      <c r="BS24" s="60">
        <v>4</v>
      </c>
      <c r="BT24" s="61">
        <f t="shared" si="46"/>
        <v>136.5</v>
      </c>
      <c r="BU24" s="67">
        <f t="shared" si="13"/>
        <v>5</v>
      </c>
      <c r="BV24" s="68">
        <f t="shared" si="47"/>
        <v>150</v>
      </c>
      <c r="BW24" s="64">
        <f t="shared" si="48"/>
        <v>3000</v>
      </c>
      <c r="BX24" s="65">
        <v>3000</v>
      </c>
      <c r="BY24" s="87"/>
      <c r="BZ24" s="66">
        <v>20</v>
      </c>
      <c r="CA24" s="12" t="s">
        <v>117</v>
      </c>
      <c r="CB24" s="38"/>
      <c r="CC24" s="38"/>
      <c r="CD24" s="38"/>
      <c r="CE24" s="38"/>
      <c r="CF24" s="38"/>
      <c r="CG24" s="38"/>
      <c r="CH24" s="38"/>
    </row>
    <row r="25" spans="1:86" ht="15" customHeight="1" x14ac:dyDescent="0.25">
      <c r="A25" s="8">
        <f>IF($T$5&lt;24,0,IF(C24=24,0,
IF(A24=V18,IF(AQ19&gt;0,V19,IF(AQ20&gt;0,V20,IF(AQ21&gt;0,V21,IF(AQ22&gt;0,V22,IF(AQ23&gt;0,V23,IF(AQ24&gt;0,V24,IF(AQ25&gt;0,V25,IF(AQ26&gt;0,V26,IF(AQ27&gt;0,V27,IF(AQ28&gt;0,V28)))))))))),
IF(A24=V19,IF(AQ20&gt;0,V20,IF(AQ21&gt;0,V21,IF(AQ22&gt;0,V22,IF(AQ23&gt;0,V23,IF(AQ24&gt;0,V24,IF(AQ25&gt;0,V25,IF(AQ26&gt;0,V26,IF(AQ27&gt;0,V27,IF(AQ28&gt;0,V28,IF(AQ29&gt;0,V29)))))))))),
IF(A24=V20,IF(AQ21&gt;0,V21,IF(AQ22&gt;0,V22,IF(AQ23&gt;0,V23,IF(AQ24&gt;0,V24,IF(AQ25&gt;0,V25,IF(AQ26&gt;0,V26,IF(AQ27&gt;0,V27,IF(AQ28&gt;0,V28,IF(AQ29&gt;0,V29,IF(AQ30&gt;0,V30)))))))))),
IF(A24=V21,IF(AQ22&gt;0,V22,IF(AQ23&gt;0,V23,IF(AQ24&gt;0,V24,IF(AQ25&gt;0,V25,IF(AQ26&gt;0,V26,IF(AQ27&gt;0,V27,IF(AQ28&gt;0,V28,IF(AQ29&gt;0,V29,IF(AQ30&gt;0,V30,IF(AQ31&gt;0,V31)))))))))),
IF(A24=V22,IF(AQ23&gt;0,V23,IF(AQ24&gt;0,V24,IF(AQ25&gt;0,V25,IF(AQ26&gt;0,V26,IF(AQ27&gt;0,V27,IF(AQ28&gt;0,V28,IF(AQ29&gt;0,V29,IF(AQ30&gt;0,V30,IF(AQ31&gt;0,V31,IF(AQ32&gt;0,V32)))))))))),
IF(A24=V23,IF(AQ24&gt;0,V24,IF(AQ25&gt;0,V25,IF(AQ26&gt;0,V26,IF(AQ27&gt;0,V27,IF(AQ28&gt;0,V28,IF(AQ29&gt;0,V29,IF(AQ30&gt;0,V30,IF(AQ31&gt;0,V31,IF(AQ32&gt;0,V32,IF(AQ32&gt;0,V33)))))))))),
IF(A24=V24,IF(AQ25&gt;0,V25,IF(AQ26&gt;0,V26,IF(AQ27&gt;0,V27,IF(AQ28&gt;0,V28,IF(AQ29&gt;0,V29,IF(AQ30&gt;0,V30,IF(AQ31&gt;0,V31,IF(AQ32&gt;0,V32,IF(AQ33&gt;0,V33,IF(AQ34&gt;0,V34)))))))))),
IF(A24=V25,IF(AQ26&gt;0,V26,IF(AQ27&gt;0,V27,IF(AQ28&gt;0,V28,IF(AQ29&gt;0,V29,IF(AQ30&gt;0,V30,IF(AQ31&gt;0,V31,IF(AQ32&gt;0,V32,IF(AQ33&gt;0,V33,IF(AQ34&gt;0,V34,IF(AQ35&gt;0,V35)))))))))),
IF(A24=V26,IF(AQ27&gt;0,V27,IF(AQ28&gt;0,V28,IF(AQ29&gt;0,V29,IF(AQ30&gt;0,V30,IF(AQ31&gt;0,V31,IF(AQ32&gt;0,V32,IF(AQ33&gt;0,V33,IF(AQ34&gt;0,V34,IF(AQ35&gt;0,V35,IF(AQ36&gt;0,V36)))))))))),
IF(A24=V27,IF(AQ28&gt;0,V28,IF(AQ29&gt;0,V29,IF(AQ30&gt;0,V30,IF(AQ31&gt;0,V31,IF(AQ32&gt;0,V32,IF(AQ33&gt;0,V33,IF(AQ34&gt;0,V34,IF(AQ35&gt;0,V35,IF(AQ36&gt;0,V36,IF(AQ37&gt;0,V37)))))))))),
IF(A24=V28,IF(AQ29&gt;0,V29,IF(AQ30&gt;0,V30,IF(AQ31&gt;0,V31,IF(AQ32&gt;0,V32,IF(AQ33&gt;0,V33,IF(AQ34&gt;0,V34,IF(AQ35&gt;0,V35,IF(AQ36&gt;0,V36,IF(AQ37&gt;0,V37,IF(AQ38&gt;0,V38)))))))))),
IF(A24=V29,IF(AQ30&gt;0,V30,IF(AQ31&gt;0,V31,IF(AQ32&gt;0,V32,IF(AQ23&gt;0,V33,IF(AQ34&gt;0,V34,IF(AQ35&gt;0,V35,IF(AQ36&gt;0,V36,IF(AQ37&gt;0,V37,IF(AQ38&gt;0,V38,IF(AQ39&gt;0,V39)))))))))),
IF(A24=V30,IF(AQ31&gt;0,V31,IF(AQ32&gt;0,V32,IF(AQ33&gt;0,V33,IF(AQ34&gt;0,V34,IF(AQ35&gt;0,V35,IF(AQ36&gt;0,V36,IF(AQ37&gt;0,V37,IF(AQ38&gt;0,V38,IF(AQ39&gt;0,V39,IF(AQ40&gt;0,V40)))))))))),
IF(A24=V31,IF(AQ32&gt;0,V32,IF(AQ33&gt;0,V33,IF(AQ34&gt;0,V34,IF(AQ35&gt;0,V35,IF(AQ36&gt;0,V36,IF(AQ37&gt;0,V37,IF(AQ38&gt;0,V38,IF(AQ39&gt;0,V39,IF(AQ40&gt;0,V40,IF(AQ41&gt;0,V41)))))))))),
IF(A24=V32,IF(AQ33&gt;0,V33,IF(AQ34&gt;0,V34,IF(AQ35&gt;0,V35,IF(AQ36&gt;0,V36,IF(AQ37&gt;0,V37,IF(AQ38&gt;0,V38,IF(AQ39&gt;0,V39,IF(AQ40&gt;0,V40,IF(AQ41&gt;0,V41,IF(AQ42&gt;0,V42)))))))))),
IF(A24=V33,IF(AQ34&gt;0,V34,IF(AQ35&gt;0,V35,IF(AQ36&gt;0,V36,IF(AQ37&gt;0,V37,IF(AQ38&gt;0,V38,IF(AQ39&gt;0,V39,IF(AQ40&gt;0,V40,IF(AQ41&gt;0,V41,IF(AQ42&gt;0,V42,IF(AQ43&gt;0,V43)))))))))),
IF(A24=V34,IF(AQ35&gt;0,V35,IF(AQ36&gt;0,V36,IF(AQ37&gt;0,V37,IF(AQ38&gt;0,V38,IF(AQ39&gt;0,V39,IF(AQ40&gt;0,V40,IF(AQ41&gt;0,V41,IF(AQ42&gt;0,V42,IF(AQ43&gt;0,V43,IF(AQ44&gt;0,V44)))))))))),
IF(A24=V35,IF(AQ36&gt;0,V36,IF(AQ37&gt;0,V37,IF(AQ38&gt;0,V38,IF(AQ39&gt;0,V39,IF(AQ40&gt;0,V40,IF(AQ41&gt;0,V41,IF(AQ42&gt;0,V42,IF(AQ43&gt;0,V43,IF(AQ44&gt;0,V44,IF(AQ45&gt;0,V45)))))))))),
IF(A24=V36,IF(AQ37&gt;0,V37,IF(AQ38&gt;0,V38,IF(AQ39&gt;0,V39,IF(AQ40&gt;0,V40,IF(AQ41&gt;0,V41,IF(AQ42&gt;0,V42,IF(AQ43&gt;0,V43,IF(AQ44&gt;0,V44,IF(AQ45&gt;0,V45,IF(AQ46&gt;0,V46)))))))))),
IF(A24=V37,IF(AQ38&gt;0,V38,IF(AQ39&gt;0,V39,IF(AQ40&gt;0,V40,IF(AQ41&gt;0,V41,IF(AQ42&gt;0,V42,IF(AQ43&gt;0,V43,IF(AQ44&gt;0,V44,IF(AQ45&gt;0,V45,IF(AQ46&gt;0,V46,IF(AQ47&gt;0,V47)))))))))),
IF(A24=V38,IF(AQ39&gt;0,V39,IF(AQ40&gt;0,V40,IF(AQ41&gt;0,V41,IF(AQ42&gt;0,V42,IF(AQ43&gt;0,V43,IF(AQ44&gt;0,V44,IF(AQ45&gt;0,V45,IF(AQ46&gt;0,V46,IF(AQ47&gt;0,V47,IF(AQ48&gt;0,V48)))))))))),
IF(A24=V39,IF(AQ40&gt;0,V40,IF(AQ41&gt;0,V41,IF(AQ42&gt;0,V42,IF(AQ43&gt;0,V43,IF(AQ44&gt;0,V44,IF(AQ45&gt;0,V45,IF(AQ46&gt;0,V46,IF(AQ47&gt;0,V47,IF(AQ48&gt;0,V48,IF(AQ49&gt;0,V49)))))))))),
IF(A24=V40,IF(AQ41&gt;0,V41,IF(AQ42&gt;0,V42,IF(AQ43&gt;0,V43,IF(AQ44&gt;0,V44,IF(AQ45&gt;0,V45,IF(AQ46&gt;0,V46,IF(AQ47&gt;0,V47,IF(AQ48&gt;0,V48,IF(AQ49&gt;0,V49,IF(AQ50&gt;0,V50)))))))))),
IF(A24=V41,IF(AQ42&gt;0,V42,IF(AQ43&gt;0,V43,IF(AQ44&gt;0,V44,IF(AQ45&gt;0,V45,IF(AQ46&gt;0,V46,IF(AQ47&gt;0,V47,IF(AQ48&gt;0,V48,IF(AQ49&gt;0,V49,IF(AQ50&gt;0,V50,IF(AQ51&gt;0,V51)))))))))),
IF(A24=V42,IF(AQ43&gt;0,V43,IF(AQ44&gt;0,V44,IF(AQ44&gt;0,V45,IF(AQ46&gt;0,V46,IF(AQ47&gt;0,V47,IF(AQ48&gt;0,V48,IF(AQ49&gt;0,V49,IF(AQ50&gt;0,V50,IF(AQ51&gt;0,V51,IF(AQ52&gt;0,V52)))))))))),
IF(A24=V43,IF(AQ44&gt;0,V44,IF(AQ45&gt;0,V45,IF(AQ46&gt;0,V46,IF(AQ47&gt;0,V47,IF(AQ48&gt;0,V48,IF(AQ49&gt;0,V49,IF(AQ50&gt;0,V50,IF(AQ51&gt;0,V51,IF(AQ52&gt;0,V52,IF(AQ53&gt;0,V53)))))))))),
IF(A24=V44,IF(AQ45&gt;0,V45,IF(AQ46&gt;0,V46,IF(AQ47&gt;0,V47,IF(AQ48&gt;0,V48,IF(AQ49&gt;0,V49,IF(AQ50&gt;0,V50,IF(AQ51&gt;0,V51,IF(AQ52&gt;0,V52,IF(AQ53&gt;0,V53,IF(AQ54&gt;0,V54)))))))))),
IF(A24=V45,IF(AQ46&gt;0,V46,IF(AQ47&gt;0,V47,IF(AQ48&gt;0,V48,IF(AQ49&gt;0,V49,IF(AQ50&gt;0,V50,IF(AQ51&gt;0,V51,IF(AQ52&gt;0,V52,IF(AQ53&gt;0,V53,IF(AQ54&gt;0,V54,IF(AQ55&gt;0,V55)))))))))),
IF(A24=V46,IF(AQ47&gt;0,V47,IF(AQ48&gt;0,V48,IF(AQ49&gt;0,V49,IF(AQ50&gt;0,V50,IF(AQ51&gt;0,V51,IF(AQ52&gt;0,V52,IF(AQ53&gt;0,V53,IF(AQ54&gt;0,V54,IF(AQ55&gt;0,V55,IF(AQ56&gt;0,V56)))))))))),
IF(A24=V47,IF(AQ48&gt;0,V48,IF(AQ49&gt;0,V49,IF(AQ50&gt;0,V50,IF(AQ51&gt;0,V51,IF(AQ52&gt;0,V52,IF(AQ53&gt;0,V53,IF(AQ54&gt;0,V54,IF(AQ55&gt;0,V55,IF(AQ56&gt;0,V56,IF(AQ57&gt;0,V57)))))))))),
IF(A24=V48,IF(AQ49&gt;0,V49,IF(AQ50&gt;0,V50,IF(AQ51&gt;0,V51,IF(AQ52&gt;0,V52,IF(AQ53&gt;0,V53,IF(AQ54&gt;0,V54,IF(AQ55&gt;0,V55,IF(AQ56&gt;0,V56,IF(AQ57&gt;0,V57,IF(AQ58&gt;0,V58)))))))))),
IF(A24=V49,IF(AQ50&gt;0,V50,IF(AQ51&gt;0,V51,IF(AQ52&gt;0,V52,IF(AQ53&gt;0,V53,IF(AQ54&gt;0,V54,IF(AQ55&gt;0,V55,IF(AQ56&gt;0,V56,IF(AQ57&gt;0,V57,IF(AQ58&gt;0,V58,IF(AQ59&gt;0,V59)))))))))),
IF(A24=V50,IF(AQ51&gt;0,V51,IF(AQ52&gt;0,V52,IF(AQ53&gt;0,V53,IF(AQ54&gt;0,V54,IF(AQ55&gt;0,V55,IF(AQ56&gt;0,V56,IF(AQ57&gt;0,V57,IF(AQ58&gt;0,V58,IF(AQ59&gt;0,V59,IF(AQ60&gt;0,V60)))))))))),
IF(A24=V51,IF(AQ52&gt;0,V52,IF(AQ53&gt;0,V53,IF(AQ54&gt;0,V54,IF(AQ55&gt;0,V55,IF(AQ56&gt;0,V56,IF(AQ57&gt;0,V57,IF(AQ58&gt;0,V58,IF(AQ59&gt;0,V59,IF(AQ60&gt;0,V60,IF(AQ61&gt;0,V61)))))))))),
IF(A24=V52,IF(AQ53&gt;0,V53,IF(AQ54&gt;0,V54,IF(AQ55&gt;0,V55,IF(AQ56&gt;0,V56,IF(AQ57&gt;0,V57,IF(AQ58&gt;0,V58,IF(AQ59&gt;0,V59,IF(AQ60&gt;0,V60,IF(AQ61&gt;0,V61,IF(AQ62&gt;0,V62)))))))))),
IF(A24=V53,IF(AQ54&gt;0,V54,IF(AQ55&gt;0,V55,IF(AQ56&gt;0,V56,IF(AQ57&gt;0,V57,IF(AQ58&gt;0,V58,IF(AQ59&gt;0,V59,IF(AQ60&gt;0,V60,IF(AQ61&gt;0,V61,IF(AQ62&gt;0,V62,IF(AQ63&gt;0,V63)))))))))),
IF(A24=V54,IF(AQ55&gt;0,V55,IF(AQ56&gt;0,V56,IF(AQ57&gt;0,V57,IF(AQ58&gt;0,V58,IF(AQ59&gt;0,V59,IF(AQ60&gt;0,V60,IF(AQ61&gt;0,V61,IF(AQ62&gt;0,V62,IF(AQ63&gt;0,V63,IF(AQ64&gt;0,V64)))))))))),
IF(A24=V55,IF(AQ56&gt;0,V56,IF(AQ57&gt;0,V57,IF(AQ58&gt;0,V58,IF(AQ59&gt;0,V59,IF(AQ60&gt;0,V60,IF(AQ61&gt;0,V61,IF(AQ62&gt;0,V62,IF(AQ63&gt;0,V63,IF(AQ64&gt;0,V64,IF(AQ65&gt;0,V65)))))))))),
IF(A24=V56,IF(AQ57&gt;0,V57,IF(AQ58&gt;0,V58,IF(AQ59&gt;0,V59,IF(AQ60&gt;0,V60,IF(AQ61&gt;0,V61,IF(AQ62&gt;0,V62,IF(AQ63&gt;0,V63,IF(AQ64&gt;0,V64,IF(AQ65&gt;0,V65,IF(AQ66&gt;0,V66)))))))))),
IF(A24=V57,IF(AQ58&gt;0,V58,IF(AQ59&gt;0,V59,IF(AQ60&gt;0,V60,IF(AQ61&gt;0,V61,IF(AQ62&gt;0,V62,IF(AQ63&gt;0,V63,IF(AQ64&gt;0,V64,IF(AQ65&gt;0,V65,IF(AQ66&gt;0,V66,IF(AQ67&gt;0,V67)))))))))),
IF(A24=V58,IF(AQ59&gt;0,V59,IF(AQ60&gt;0,V60,IF(AQ61&gt;0,V61,IF(AQ62&gt;0,V62,IF(AQ63&gt;0,V63,IF(AQ64&gt;0,V64,IF(AQ65&gt;0,V65,IF(AQ66&gt;0,V66,IF(AQ67&gt;0,V67,IF(AQ68&gt;0,V68)))))))))),V59)))))))))))))))))))))))))))))))))))))))))))</f>
        <v>0</v>
      </c>
      <c r="B25" s="9">
        <f t="shared" ref="B25:B38" si="63">IF($Q$5&lt;24,0,IF(IF(A25=V19,AQ19,IF(A25=V20,AQ20,IF(A25=V21,AQ21,IF(A25=V22,AQ22,IF(A25=V23,AQ23,IF(A25=V24,AQ24,IF(A25=V25,AQ25,IF(A25=V26,AQ26,IF(A25=V27,AQ27,IF(A25=V28,AQ28,IF(A25=V29,AQ29,IF(A25=V30,AQ30,IF(A25=V31,AQ31,IF(A25=V32,AQ32,IF(A25=V33,AQ33,IF(A25=V34,AQ34,IF(A25=V35,AQ35,IF(A25=V36,AQ36,IF(A25=V37,AQ37,IF(A25=V38,AQ38,IF(A25=V39,AQ39,IF(A25=V40,AQ40,IF(A25=V41,AQ41,IF(A25=V42,AQ42,IF(A25=V43,AQ43,IF(A25=V44,AQ44,IF(A25=V45,AQ45,IF(A25=V46,AQ46,IF(A25=V47,AQ47,IF(A25=V48,AQ48,IF(A25=V49,AQ49,IF(A25=V50,AQ50,IF(A25=V51,AQ51,IF(A25=V52,AQ52,IF(A25=V53,AQ53,IF(A25=V54,AQ54,IF(A25=V55,AQ55,IF(A25=V56,AQ56,IF(A25=V57,AQ57,IF(A25=V58,AQ58,IF(A25=V59,AQ59,IF(A25=V60,AQ60,IF(A25=V61,AQ62,IF(A25=V62,AQ62,IF(A25=V63,AQ63,0)))))))))))))))))))))))))))))))))))))))))))))+C24&gt;24,24-C24,IF(A25=V19,AQ49,IF(A25=V20,AQ20,IF(A25=V21,AQ21,IF(A25=V22,AQ22,IF(A25=V23,AQ23,IF(A25=V24,AQ24,IF(A25=V25,AQ25,IF(A25=V26,AQ26,IF(A25=V27,AQ27,IF(A25=V28,AQ28,IF(A25=V29,AQ29,IF(A25=V30,AQ30,IF(A25=V31,AQ31,IF(A25=V32,AQ32,IF(A25=V32,AQ32,IF(A25=V33,AQ33,IF(A25=V34,AQ34,IF(A25=V35,AQ35,IF(A25=V36,AQ36,IF(A25=V37,AQ37,IF(A25=V38,AQ38,IF(A25=V39,AQ39,IF(A25=V40,AQ40,IF(A25=V41,AQ41,IF(A25=V42,AQ42,IF(A25=V43,AQ43,IF(A25=V44,AQ44,IF(A25=V45,AQ45,IF(A25=V46,AQ46,IF(A25=V47,AQ47,IF(A25=V48,AQ48,IF(A25=V49,AQ49,IF(A25=V50,AQ50,IF(A25=V51,AQ51,IF(A25=V52,AQ52,IF(A25=V53,AQ53,IF(A25=V54,AQ54,IF(A25=V55,AQ55,IF(A25=V56,AQ56,IF(A25=V57,AQ57,IF(A25=V58,AQ58,IF(A25=V59,AQ59,IF(A25=V60,AQ60,IF(A25=V61,AQ62,IF(A25=V62,AQ62,IF(A25=V63,AQ63,0))))))))))))))))))))))))))))))))))))))))))))))))</f>
        <v>0</v>
      </c>
      <c r="C25" s="10">
        <f>C24+B25</f>
        <v>24</v>
      </c>
      <c r="D25" s="5">
        <f>IF($B$23&lt;24,0,IF(F24=24,0,
IF(D24=V18,IF(AS19&gt;0,V19,IF(AS20&gt;0,V20,IF(AS21&gt;0,V21,IF(AS22&gt;0,V22,IF(AS23&gt;0,V23,IF(AS24&gt;0,V24,IF(AS25&gt;0,V25,IF(AS26&gt;0,V26,IF(AS27&gt;0,V27,IF(AS28&gt;0,V28)))))))))),
IF(D24=V19,IF(AS20&gt;0,V20,IF(AS21&gt;0,V21,IF(AS22&gt;0,V22,IF(AS23&gt;0,V23,IF(AS24&gt;0,V24,IF(AS25&gt;0,V25,IF(AS26&gt;0,V26,IF(AS27&gt;0,V27,IF(AS28&gt;0,V28,IF(AS29&gt;0,V29)))))))))),
IF(D24=V20,IF(AS21&gt;0,V21,IF(AS22&gt;0,V22,IF(AS23&gt;0,V23,IF(AS24&gt;0,V24,IF(AS25&gt;0,V25,IF(AS26&gt;0,V26,IF(AS27&gt;0,V27,IF(AS28&gt;0,V28,IF(AS29&gt;0,V29,IF(AS30&gt;0,V30)))))))))),
IF(D24=V21,IF(AS22&gt;0,V22,IF(AS23&gt;0,V23,IF(AS24&gt;0,V24,IF(AS25&gt;0,V25,IF(AS26&gt;0,V26,IF(AS27&gt;0,V27,IF(AS28&gt;0,V28,IF(AS29&gt;0,V29,IF(AS30&gt;0,V30,IF(AS31&gt;0,V31)))))))))),
IF(D24=V22,IF(AS23&gt;0,V23,IF(AS24&gt;0,V24,IF(AS25&gt;0,V25,IF(AS26&gt;0,V26,IF(AS27&gt;0,V27,IF(AS28&gt;0,V28,IF(AS29&gt;0,V29,IF(AS30&gt;0,V30,IF(AS31&gt;0,V31,IF(AS32&gt;0,V32)))))))))),
IF(D24=V23,IF(AS24&gt;0,V24,IF(AS25&gt;0,V25,IF(AS26&gt;0,V26,IF(AS27&gt;0,V27,IF(AS28&gt;0,V28,IF(AS29&gt;0,V29,IF(AS30&gt;0,V30,IF(AS31&gt;0,V31,IF(AS32&gt;0,V32,IF(AS33&gt;0,V33)))))))))),
IF(D24=V24,IF(AS25&gt;0,V25,IF(AS26&gt;0,V26,IF(AS27&gt;0,V27,IF(AS28&gt;0,V28,IF(AS29&gt;0,V29,IF(AS30&gt;0,V30,IF(AS31&gt;0,V31,IF(AS32&gt;0,V32,IF(AS33&gt;0,V33,IF(AS34&gt;0,V34)))))))))),
IF(D24=V25,IF(AS26&gt;0,V26,IF(AS27&gt;0,V27,IF(AS28&gt;0,V28,IF(AS29&gt;0,V29,IF(AS30&gt;0,V30,IF(AS31&gt;0,V31,IF(AS32&gt;0,V32,IF(AS33&gt;0,V33,IF(AS34&gt;0,V34,IF(AS35&gt;0,V35)))))))))),
IF(D24=V26,IF(AS27&gt;0,V27,IF(AS28&gt;0,V28,IF(AS29&gt;0,V29,IF(AS30&gt;0,V30,IF(AS31&gt;0,V31,IF(AS32&gt;0,V32,IF(AS33&gt;0,V33,IF(AS34&gt;0,V34,IF(AS35&gt;0,V35,IF(AS36&gt;0,V36)))))))))),
IF(D24=V27,IF(AS28&gt;0,V28,IF(AS29&gt;0,V29,IF(AS30&gt;0,V30,IF(AS31&gt;0,V31,IF(AS32&gt;0,V32,IF(AS33&gt;0,V33,IF(AS34&gt;0,V34,IF(AS35&gt;0,V35,IF(AS36&gt;0,V36,IF(AS37&gt;0,V37)))))))))),
IF(D24=V28,IF(AS29&gt;0,V29,IF(AS30&gt;0,V30,IF(AS31&gt;0,V31,IF(AS32&gt;0,V32,IF(AS33&gt;0,V33,IF(AS34&gt;0,V34,IF(AS35&gt;0,V35,IF(AS36&gt;0,V36,IF(AS37&gt;0,V37,IF(AS38&gt;0,V38)))))))))),
IF(D24=V29,IF(AS30&gt;0,V30,IF(AS31&gt;0,V31,IF(AS32&gt;0,V32,IF(AS23&gt;0,V33,IF(AS34&gt;0,V34,IF(AS35&gt;0,V35,IF(AS36&gt;0,V36,IF(AS37&gt;0,V37,IF(AS38&gt;0,V38,IF(AS39&gt;0,V39)))))))))),
IF(D24=V30,IF(AS31&gt;0,V31,IF(AS32&gt;0,V32,IF(AS33&gt;0,V33,IF(AS34&gt;0,V34,IF(AS35&gt;0,V35,IF(AS36&gt;0,V36,IF(AS37&gt;0,V37,IF(AS38&gt;0,V38,IF(AS39&gt;0,V39,IF(AS40&gt;0,V40)))))))))),
IF(D24=V31,IF(AS32&gt;0,V32,IF(AS33&gt;0,V33,IF(AS34&gt;0,V34,IF(AS35&gt;0,V35,IF(AS36&gt;0,V36,IF(AS37&gt;0,V37,IF(AS38&gt;0,V38,IF(AS39&gt;0,V39,IF(AS40&gt;0,V40,IF(AS41&gt;0,V41)))))))))),
IF(D24=V32,IF(AS33&gt;0,V33,IF(AS34&gt;0,V34,IF(AS35&gt;0,V35,IF(AS36&gt;0,V36,IF(AS37&gt;0,V37,IF(AS38&gt;0,V38,IF(AS39&gt;0,V39,IF(AS40&gt;0,V40,IF(AS41&gt;0,V41,IF(AS42&gt;0,V42)))))))))),
IF(D24=V33,IF(AS34&gt;0,V34,IF(AS35&gt;0,V35,IF(AS36&gt;0,V36,IF(AS37&gt;0,V37,IF(AS38&gt;0,V38,IF(AS39&gt;0,V39,IF(AS40&gt;0,V40,IF(AS41&gt;0,V41,IF(AS42&gt;0,V42,IF(AS43&gt;0,V43)))))))))),
IF(D24=V34,IF(AS35&gt;0,V35,IF(AS36&gt;0,V36,IF(AS37&gt;0,V37,IF(AS38&gt;0,V38,IF(AS39&gt;0,V39,IF(AS40&gt;0,V40,IF(AS41&gt;0,V41,IF(AS42&gt;0,V42,IF(AS43&gt;0,V43,IF(AS44&gt;0,V44)))))))))),
IF(D24=V35,IF(AS36&gt;0,V36,IF(AS37&gt;0,V37,IF(AS38&gt;0,V38,IF(AS39&gt;0,V39,IF(AS40&gt;0,V40,IF(AS41&gt;0,V41,IF(AS42&gt;0,V42,IF(AS43&gt;0,V43,IF(AS44&gt;0,V44,IF(AS45&gt;0,V45)))))))))),
IF(D24=V36,IF(AS37&gt;0,V37,IF(AS38&gt;0,V38,IF(AS39&gt;0,V39,IF(AS40&gt;0,V40,IF(AS41&gt;0,V41,IF(AS42&gt;0,V42,IF(AS43&gt;0,V43,IF(AS44&gt;0,V44,IF(AS45&gt;0,V46,IF(AS46&gt;0,V46)))))))))),
IF(D24=V37,IF(AS38&gt;0,V38,IF(AS39&gt;0,V39,IF(AS40&gt;0,V40,IF(AS41&gt;0,V41,IF(AS42&gt;0,V42,IF(AS43&gt;0,V43,IF(AS44&gt;0,V44,IF(AS45&gt;0,V45,IF(AS46&gt;0,V46,IF(AS47&gt;0,V47)))))))))),
IF(D24=V38,IF(AS39&gt;0,V39,IF(AS40&gt;0,V40,IF(AS41&gt;0,V41,IF(AS42&gt;0,V42,IF(AS43&gt;0,V43,IF(AS44&gt;0,V44,IF(AS45&gt;0,V45,IF(AS46&gt;0,V46,IF(AS47&gt;0,V47,IF(AS48&gt;0,V48)))))))))),
IF(D24=V39,IF(AS40&gt;0,V40,IF(AS41&gt;0,V41,IF(AS42&gt;0,V42,IF(AS43&gt;0,V43,IF(AS44&gt;0,V44,IF(AS45&gt;0,V45,IF(AS46&gt;0,V46,IF(AS47&gt;0,V47,IF(AS48&gt;0,V48,IF(AS49&gt;0,V49)))))))))),
IF(D24=V40,IF(AS41&gt;0,V41,IF(AS42&gt;0,V42,IF(AS43&gt;0,V43,IF(AS44&gt;0,V44,IF(AS45&gt;0,V45,IF(AS46&gt;0,V46,IF(AS47&gt;0,V47,IF(AS48&gt;0,V48,IF(AS49&gt;0,V49,IF(AS50&gt;0,V50)))))))))),
IF(D24=V41,IF(AS42&gt;0,V42,IF(AS43&gt;0,V43,IF(AS44&gt;0,V44,IF(AS45&gt;0,V45,IF(AS46&gt;0,V46,IF(AS47&gt;0,V47,IF(AS48&gt;0,V48,IF(AS49&gt;0,V49,IF(AS50&gt;0,V50,IF(AS51&gt;0,V51)))))))))),
IF(D24=V42,IF(AS33&gt;0,V33,IF(AS44&gt;0,V44,IF(AS44&gt;0,V45,IF(AS46&gt;0,V46,IF(AS47&gt;0,V47,IF(AS48&gt;0,V48,IF(AS49&gt;0,V49,IF(AS50&gt;0,V50,IF(AS51&gt;0,V51,IF(AS52&gt;0,V52)))))))))),
IF(D24=V43,IF(AS44&gt;0,V44,IF(AS45&gt;0,V45,IF(AS46&gt;0,V46,IF(AS47&gt;0,V47,IF(AS48&gt;0,V48,IF(AS49&gt;0,V49,IF(AS50&gt;0,V50,IF(AS51&gt;0,V51,IF(AS52&gt;0,V52,IF(AS53&gt;0,V53)))))))))),
IF(D24=V44,IF(AS45&gt;0,V45,IF(AS46&gt;0,V46,IF(AS47&gt;0,V47,IF(AS48&gt;0,V48,IF(AS49&gt;0,V49,IF(AS50&gt;0,V50,IF(AS51&gt;0,V51,IF(AS52&gt;0,V52,IF(AS53&gt;0,V53,IF(AS54&gt;0,V54)))))))))),
IF(D24=V45,IF(AS46&gt;0,V46,IF(AS47&gt;0,V47,IF(AS48&gt;0,V48,IF(AS49&gt;0,V49,IF(AS50&gt;0,V50,IF(AS51&gt;0,V51,IF(AS52&gt;0,V52,IF(AS53&gt;0,V53,IF(AS54&gt;0,V54,IF(AS55&gt;0,V55)))))))))),
IF(D24=V46,IF(AS47&gt;0,V47,IF(AS48&gt;0,V48,IF(AS49&gt;0,V49,IF(AS50&gt;0,V50,IF(AS51&gt;0,V51,IF(AS52&gt;0,V52,IF(AS53&gt;0,V53,IF(AS54&gt;0,V54,IF(AS55&gt;0,V55,IF(AS56&gt;0,V56)))))))))),
IF(D24=V47,IF(AS48&gt;0,V48,IF(AS49&gt;0,V49,IF(AS50&gt;0,V50,IF(AS51&gt;0,V51,IF(AS52&gt;0,V52,IF(AS53&gt;0,V53,IF(AS54&gt;0,V54,IF(AS55&gt;0,V55,IF(AS56&gt;0,V56,IF(AS57&gt;0,V57)))))))))),
IF(D24=V48,IF(AS49&gt;0,V49,IF(AS50&gt;0,V50,IF(AS51&gt;0,V51,IF(AS52&gt;0,V52,IF(AS53&gt;0,V53,IF(AS54&gt;0,V54,IF(AS55&gt;0,V55,IF(AS56&gt;0,V56,IF(AS57&gt;0,V57,IF(AS58&gt;0,V58)))))))))),
IF(D24=V49,IF(AS50&gt;0,V50,IF(AS51&gt;0,V51,IF(AS52&gt;0,V52,IF(AS53&gt;0,V53,IF(AS54&gt;0,V54,IF(AS55&gt;0,V55,IF(AS56&gt;0,V56,IF(AS57&gt;0,V57,IF(AS58&gt;0,V58,IF(AS59&gt;0,V59)))))))))),
IF(D24=V50,IF(AS51&gt;0,V51,IF(AS52&gt;0,V52,IF(AS53&gt;0,V53,IF(AS54&gt;0,V54,IF(AS55&gt;0,V55,IF(AS56&gt;0,V56,IF(AS57&gt;0,V57,IF(AS58&gt;0,V58,IF(AS59&gt;0,V59,IF(AS60&gt;0,V60)))))))))),
IF(D24=V51,IF(AS52&gt;0,V52,IF(AS53&gt;0,V53,IF(AS54&gt;0,V54,IF(AS55&gt;0,V55,IF(AS56&gt;0,V56,IF(AS57&gt;0,V57,IF(AS58&gt;0,V58,IF(AS59&gt;0,V59,IF(AS60&gt;0,V60,IF(AS61&gt;0,V61)))))))))),
IF(D24=V52,IF(AS53&gt;0,V53,IF(AS54&gt;0,V54,IF(AS55&gt;0,V55,IF(AS56&gt;0,V56,IF(AS57&gt;0,V57,IF(AS58&gt;0,V58,IF(AS59&gt;0,V59,IF(AS60&gt;0,V60,IF(AS61&gt;0,V61,IF(AS62&gt;0,V62)))))))))),
IF(D24=V53,IF(AS54&gt;0,V54,IF(AS55&gt;0,V55,IF(AS56&gt;0,V56,IF(AS57&gt;0,V57,IF(AS58&gt;0,V58,IF(AS59&gt;0,V59,IF(AS60&gt;0,V60,IF(AS61&gt;0,V61,IF(AS62&gt;0,V62,IF(AS63&gt;0,V63)))))))))),
IF(D24=V54,IF(AS55&gt;0,V55,IF(AS56&gt;0,V56,IF(AS57&gt;0,V57,IF(AS58&gt;0,V58,IF(AS59&gt;0,V59,IF(AS60&gt;0,V60,IF(AS61&gt;0,V61,IF(AS62&gt;0,V62,IF(AS63&gt;0,V63,IF(AS64&gt;0,V64)))))))))),
IF(D24=V55,IF(AS56&gt;0,V56,IF(AS57&gt;0,V57,IF(AS58&gt;0,V58,IF(AS59&gt;0,V59,IF(AS60&gt;0,V60,IF(AS61&gt;0,V61,IF(AS62&gt;0,V62,IF(AS63&gt;0,V63,IF(AS64&gt;0,V64,IF(AS65&gt;0,V65)))))))))),
IF(D24=V56,IF(AS57&gt;0,V57,IF(AS58&gt;0,V58,IF(AS59&gt;0,V59,IF(AS60&gt;0,V60,IF(AS61&gt;0,V61,IF(AS62&gt;0,V62,IF(AS63&gt;0,V63,IF(AS64&gt;0,V64,IF(AS65&gt;0,V65,IF(AS66&gt;0,V66)))))))))),
IF(D24=V57,IF(AS58&gt;0,V58,IF(AS59&gt;0,V59,IF(AS60&gt;0,V60,IF(AS61&gt;0,V61,IF(AS62&gt;0,V62,IF(AS63&gt;0,V63,IF(AS64&gt;0,V64,IF(AS65&gt;0,V65,IF(AS66&gt;0,V66,IF(AS67&gt;0,V67)))))))))),
IF(D24=V58,IF(AS59&gt;0,V59,IF(AS60&gt;0,V60,IF(AS61&gt;0,V61,IF(AS62&gt;0,V62,IF(AS63&gt;0,V63,IF(AS64&gt;0,V64,IF(AS65&gt;0,V65,IF(AS66&gt;0,V66,IF(AS67&gt;0,V67,IF(AS68&gt;0,V68)))))))))),V59)))))))))))))))))))))))))))))))))))))))))))</f>
        <v>0</v>
      </c>
      <c r="E25" s="9">
        <f>IF($B$23&lt;24,0,IF(IF(D25=V19,AS19,IF(D25=V20,AS20,IF(D25=V21,AS21,IF(D25=V22,AS22,IF(D25=V23,AS23,IF(D25=V24,AS24,IF(D25=V25,AS25,IF(D25=V26,AS26,IF(D25=V27,AS27,IF(D25=V28,AS28,IF(D25=V29,AS29,IF(D25=V30,AS30,IF(D25=V31,AS31,IF(D25=V32,AS32,IF(D25=V33,AS33,IF(D25=V34,AS34,IF(D25=V35,AS35,IF(D25=V36,AS36,IF(D25=V37,AS37,IF(D25=V38,AS38,IF(D25=V39,AS39,IF(D25=V40,AS40,IF(D25=V41,AS41,IF(D25=V42,AS42,IF(D25=V43,AS43,IF(D25=V44,AS44,IF(D25=V45,AS45,IF(D25=V46,AS46,IF(D25=V47,AS47,IF(D25=V48,AS48,IF(D25=V49,AS49,IF(D25=V50,AS50,IF(D25=V51,AS51,IF(D25=V52,AS52,IF(D25=V53,AS53,IF(D25=V54,AS54,IF(D25=V55,AS55,IF(D25=V56,AS56,IF(D25=V57,AS57,IF(D25=V58,AS58,IF(D25=V59,AS59,IF(D25=V60,AS60,IF(D25=V61,AS62,IF(D25=V62,AS62,IF(D25=V63,AS63,0)))))))))))))))))))))))))))))))))))))))))))))+F24&gt;24,24-F24,IF(D25=V19,AS49,IF(D25=V20,AS20,IF(D25=V21,AS21,IF(D25=V22,AS22,IF(D25=V23,AS23,IF(D25=V24,AS24,IF(D25=V25,AS25,IF(D25=V26,AS26,IF(D25=V27,AS27,IF(D25=V28,AS28,IF(D25=V29,AS29,IF(D25=V30,AS30,IF(D25=V31,AS31,IF(D25=V32,AS32,IF(D25=V32,AS32,IF(D25=V33,AS33,IF(D25=V34,AS34,IF(D25=V35,AS35,IF(D25=V36,AS36,IF(D25=V37,AS37,IF(D25=V38,AS38,IF(D25=V39,AS39,IF(D25=V40,AS40,IF(D25=V41,AS41,IF(D25=V42,AS42,IF(D25=V43,AS43,IF(D25=V44,AS44,IF(D25=V45,AS45,IF(D25=V46,AS46,IF(D25=V47,AS47,IF(D25=V48,AS48,IF(D25=V49,AS49,IF(D25=V50,AS50,IF(D25=V51,AS51,IF(D25=V52,AS52,IF(D25=V53,AS53,IF(D25=V54,AS54,IF(D25=V55,AS55,IF(D25=V56,AS56,IF(D25=V57,AS57,IF(D25=V58,AS58,IF(D25=V59,AS59,IF(D25=V60,AS60,IF(D25=V61,AS62,IF(D25=V62,AS62,IF(D25=V63,AS63,0))))))))))))))))))))))))))))))))))))))))))))))))</f>
        <v>0</v>
      </c>
      <c r="F25" s="10">
        <f>F24+E25</f>
        <v>24</v>
      </c>
      <c r="G25" s="8" t="str">
        <f>IF($E$23&lt;24,0,IF(I24=24,0,
IF(G24=V18,IF(AU19&gt;0,V19,IF(AU20&gt;0,V20,IF(AU21&gt;0,V21,IF(AU22&gt;0,V22,IF(AU23&gt;0,V23,IF(AU24&gt;0,V24,IF(AU25&gt;0,V25,IF(AU26&gt;0,V26,IF(AU27&gt;0,V27,IF(AU28&gt;0,V28)))))))))),
IF(G24=V19,IF(AU20&gt;0,V20,IF(AU21&gt;0,V21,IF(AU22&gt;0,V22,IF(AU23&gt;0,V23,IF(AU24&gt;0,V24,IF(AU25&gt;0,V25,IF(AU26&gt;0,V26,IF(AU27&gt;0,V27,IF(AU28&gt;0,V28,IF(AU29&gt;0,V29)))))))))),
IF(G24=V20,IF(AU21&gt;0,V21,IF(AU22&gt;0,V22,IF(AU23&gt;0,V23,IF(AU24&gt;0,V24,IF(AU25&gt;0,V25,IF(AU26&gt;0,V26,IF(AU27&gt;0,V27,IF(AU28&gt;0,V28,IF(AU29&gt;0,V29,IF(AU30&gt;0,V30)))))))))),
IF(G24=V21,IF(AU22&gt;0,V22,IF(AU23&gt;0,V23,IF(AU24&gt;0,V24,IF(AU25&gt;0,V25,IF(AU26&gt;0,V26,IF(AU27&gt;0,V27,IF(AU28&gt;0,V28,IF(AU29&gt;0,V29,IF(AU30&gt;0,V30,IF(AU31&gt;0,V31)))))))))),
IF(G24=V22,IF(AU23&gt;0,V23,IF(AU24&gt;0,V24,IF(AU25&gt;0,V25,IF(AU26&gt;0,V26,IF(AU27&gt;0,V27,IF(AU28&gt;0,V28,IF(AU29&gt;0,V29,IF(AU30&gt;0,V30,IF(AU31&gt;0,V31,IF(AU32&gt;0,V32)))))))))),
IF(G24=V23,IF(AU24&gt;0,V24,IF(AU25&gt;0,V25,IF(AU26&gt;0,V26,IF(AU27&gt;0,V27,IF(AU28&gt;0,V28,IF(AU29&gt;0,V29,IF(AU30&gt;0,V30,IF(AU31&gt;0,V31,IF(AU32&gt;0,V32,IF(AU33&gt;0,V33)))))))))),
IF(G24=V24,IF(AU25&gt;0,V25,IF(AU26&gt;0,V26,IF(AU27&gt;0,V27,IF(AU28&gt;0,V28,IF(AU29&gt;0,V29,IF(AU30&gt;0,V30,IF(AU31&gt;0,V31,IF(AU32&gt;0,V32,IF(AU33&gt;0,V33,IF(AU34&gt;0,V34)))))))))),
IF(G24=V25,IF(AU26&gt;0,V26,IF(AU27&gt;0,V27,IF(AU28&gt;0,V28,IF(AU29&gt;0,V29,IF(AU30&gt;0,V30,IF(AU31&gt;0,V31,IF(AU32&gt;0,V32,IF(AU33&gt;0,V33,IF(AU34&gt;0,V34,IF(AU35&gt;0,V35)))))))))),
IF(G24=V26,IF(AU27&gt;0,V27,IF(AU28&gt;0,V28,IF(AU29&gt;0,V29,IF(AU30&gt;0,V30,IF(AU31&gt;0,V31,IF(AU32&gt;0,V32,IF(AU33&gt;0,V33,IF(AU34&gt;0,V34,IF(AU35&gt;0,V35,IF(AU36&gt;0,V36)))))))))),
IF(G24=V27,IF(AU28&gt;0,V28,IF(AU29&gt;0,V29,IF(AU30&gt;0,V30,IF(AU31&gt;0,V31,IF(AU32&gt;0,V32,IF(AU33&gt;0,V33,IF(AU34&gt;0,V34,IF(AU35&gt;0,V35,IF(AU36&gt;0,V36,IF(AU37&gt;0,V37)))))))))),
IF(G24=V28,IF(AU29&gt;0,V29,IF(AU30&gt;0,V30,IF(AU31&gt;0,V31,IF(AU32&gt;0,V32,IF(AU33&gt;0,V33,IF(AU34&gt;0,V34,IF(AU35&gt;0,V35,IF(AU36&gt;0,V36,IF(AU37&gt;0,V37,IF(AU38&gt;0,V38)))))))))),
IF(G24=V29,IF(AU30&gt;0,V30,IF(AU31&gt;0,V31,IF(AU32&gt;0,V32,IF(AU23&gt;0,V33,IF(AU34&gt;0,V34,IF(AU35&gt;0,V35,IF(AU36&gt;0,V36,IF(AU37&gt;0,V37,IF(AU38&gt;0,V38,IF(AU39&gt;0,V39)))))))))),
IF(G24=V30,IF(AU31&gt;0,V31,IF(AU32&gt;0,V32,IF(AU33&gt;0,V33,IF(AU34&gt;0,V34,IF(AU35&gt;0,V35,IF(AU36&gt;0,V36,IF(AU37&gt;0,V37,IF(AU38&gt;0,V38,IF(AU39&gt;0,V39,IF(AU40&gt;0,V40)))))))))),
IF(G24=V31,IF(AU32&gt;0,V32,IF(AU33&gt;0,V33,IF(AU34&gt;0,V34,IF(AU35&gt;0,V35,IF(AU36&gt;0,V36,IF(AU37&gt;0,V37,IF(AU38&gt;0,V38,IF(AU39&gt;0,V39,IF(AU40&gt;0,V40,IF(AU41&gt;0,V41)))))))))),
IF(G24=V32,IF(AU33&gt;0,V33,IF(AU34&gt;0,V34,IF(AU35&gt;0,V35,IF(AU36&gt;0,V36,IF(AU37&gt;0,V37,IF(AU38&gt;0,V38,IF(AU39&gt;0,V39,IF(AU40&gt;0,V40,IF(AU41&gt;0,V41,IF(AU42&gt;0,V42)))))))))),
IF(G24=V33,IF(AU34&gt;0,V34,IF(AU35&gt;0,V35,IF(AU36&gt;0,V36,IF(AU37&gt;0,V37,IF(AU38&gt;0,V38,IF(AU39&gt;0,V39,IF(AU40&gt;0,V40,IF(AU41&gt;0,V41,IF(AU42&gt;0,V42,IF(AU43&gt;0,V43)))))))))),
IF(G24=V34,IF(AU35&gt;0,V35,IF(AU36&gt;0,V36,IF(AU37&gt;0,V37,IF(AU38&gt;0,V38,IF(AU39&gt;0,V39,IF(AU40&gt;0,V40,IF(AU41&gt;0,V41,IF(AU42&gt;0,V42,IF(AU43&gt;0,V43,IF(AU44&gt;0,V44)))))))))),
IF(G24=V35,IF(AU36&gt;0,V36,IF(AU37&gt;0,V37,IF(AU38&gt;0,V38,IF(AU39&gt;0,V39,IF(AU40&gt;0,V40,IF(AU41&gt;0,V41,IF(AU42&gt;0,V42,IF(AU43&gt;0,V43,IF(AU44&gt;0,V44,IF(AU45&gt;0,V45)))))))))),
IF(G24=V36,IF(AU37&gt;0,V37,IF(AU38&gt;0,V38,IF(AU39&gt;0,V39,IF(AU40&gt;0,V40,IF(AU41&gt;0,V41,IF(AU42&gt;0,V42,IF(AU43&gt;0,V43,IF(AU44&gt;0,V44,IF(AU45&gt;0,V46,IF(AU46&gt;0,V46)))))))))),
IF(G24=V37,IF(AU38&gt;0,V38,IF(AU39&gt;0,V39,IF(AU40&gt;0,V40,IF(AU41&gt;0,V41,IF(AU42&gt;0,V42,IF(AU43&gt;0,V43,IF(AU44&gt;0,V44,IF(AU45&gt;0,V45,IF(AU46&gt;0,V46,IF(AU47&gt;0,V47)))))))))),
IF(G24=V38,IF(AU39&gt;0,V39,IF(AU40&gt;0,V40,IF(AU41&gt;0,V41,IF(AU42&gt;0,V42,IF(AU43&gt;0,V43,IF(AU44&gt;0,V44,IF(AU45&gt;0,V45,IF(AU46&gt;0,V46,IF(AU47&gt;0,V47,IF(AU48&gt;0,V48)))))))))),
IF(G24=V39,IF(AU40&gt;0,V40,IF(AU41&gt;0,V41,IF(AU42&gt;0,V42,IF(AU43&gt;0,V43,IF(AU44&gt;0,V44,IF(AU45&gt;0,V45,IF(AU46&gt;0,V46,IF(AU47&gt;0,V47,IF(AU48&gt;0,V48,IF(AU49&gt;0,V49)))))))))),
IF(G24=V40,IF(AU41&gt;0,V41,IF(AU42&gt;0,V42,IF(AU43&gt;0,V43,IF(AU44&gt;0,V44,IF(AU45&gt;0,V45,IF(AU46&gt;0,V46,IF(AU47&gt;0,V47,IF(AU48&gt;0,V48,IF(AU49&gt;0,V49,IF(AU50&gt;0,V50)))))))))),
IF(G24=V41,IF(AU42&gt;0,V42,IF(AU43&gt;0,V43,IF(AU44&gt;0,V44,IF(AU45&gt;0,V45,IF(AU46&gt;0,V46,IF(AU47&gt;0,V47,IF(AU48&gt;0,V48,IF(AU49&gt;0,V49,IF(AU50&gt;0,V50,IF(AU51&gt;0,V51)))))))))),
IF(G24=V42,IF(AU33&gt;0,V33,IF(AU44&gt;0,V44,IF(AU44&gt;0,V45,IF(AU46&gt;0,V46,IF(AU47&gt;0,V47,IF(AU48&gt;0,V48,IF(AU49&gt;0,V49,IF(AU50&gt;0,V50,IF(AU51&gt;0,V51,IF(AU52&gt;0,V52)))))))))),
IF(G24=V43,IF(AU44&gt;0,V44,IF(AU45&gt;0,V45,IF(AU46&gt;0,V46,IF(AU47&gt;0,V47,IF(AU48&gt;0,V48,IF(AU49&gt;0,V49,IF(AU50&gt;0,V50,IF(AU51&gt;0,V51,IF(AU52&gt;0,V52,IF(AU53&gt;0,V53)))))))))),
IF(G24=V44,IF(AU45&gt;0,V45,IF(AU46&gt;0,V46,IF(AU47&gt;0,V47,IF(AU48&gt;0,V48,IF(AU49&gt;0,V49,IF(AU50&gt;0,V50,IF(AU51&gt;0,V51,IF(AU52&gt;0,V52,IF(AU53&gt;0,V53,IF(AU54&gt;0,V54)))))))))),
IF(G24=V45,IF(AU46&gt;0,V46,IF(AU47&gt;0,V47,IF(AU48&gt;0,V48,IF(AU49&gt;0,V49,IF(AU50&gt;0,V50,IF(AU51&gt;0,V51,IF(AU52&gt;0,V52,IF(AU53&gt;0,V53,IF(AU54&gt;0,V54,IF(AU55&gt;0,V55)))))))))),
IF(G24=V46,IF(AU47&gt;0,V47,IF(AU48&gt;0,V48,IF(AU49&gt;0,V49,IF(AU50&gt;0,V50,IF(AU51&gt;0,V51,IF(AU52&gt;0,V52,IF(AU53&gt;0,V53,IF(AU54&gt;0,V54,IF(AU55&gt;0,V55,IF(AU56&gt;0,V56)))))))))),
IF(G24=V47,IF(AU48&gt;0,V48,IF(AU49&gt;0,V49,IF(AU50&gt;0,V50,IF(AU51&gt;0,V51,IF(AU52&gt;0,V52,IF(AU53&gt;0,V53,IF(AU54&gt;0,V54,IF(AU55&gt;0,V55,IF(AU56&gt;0,V56,IF(AU57&gt;0,V57)))))))))),
IF(G24=V48,IF(AU49&gt;0,V49,IF(AU50&gt;0,V50,IF(AU51&gt;0,V51,IF(AU52&gt;0,V52,IF(AU53&gt;0,V53,IF(AU54&gt;0,V54,IF(AU55&gt;0,V55,IF(AU56&gt;0,V56,IF(AU57&gt;0,V57,IF(AU58&gt;0,V58)))))))))),
IF(G24=V49,IF(AU50&gt;0,V50,IF(AU51&gt;0,V51,IF(AU52&gt;0,V52,IF(AU53&gt;0,V53,IF(AU54&gt;0,V54,IF(AU55&gt;0,V55,IF(AU56&gt;0,V56,IF(AU57&gt;0,V57,IF(AU58&gt;0,V58,IF(AU59&gt;0,V59)))))))))),
IF(G24=V50,IF(AU51&gt;0,V51,IF(AU52&gt;0,V52,IF(AU53&gt;0,V53,IF(AU54&gt;0,V54,IF(AU55&gt;0,V55,IF(AU56&gt;0,V56,IF(AU57&gt;0,V57,IF(AU58&gt;0,V58,IF(AU59&gt;0,V59,IF(AU60&gt;0,V60)))))))))),
IF(G24=V51,IF(AU52&gt;0,V52,IF(AU53&gt;0,V53,IF(AU54&gt;0,V54,IF(AU55&gt;0,V55,IF(AU56&gt;0,V56,IF(AU57&gt;0,V57,IF(AU58&gt;0,V58,IF(AU59&gt;0,V59,IF(AU60&gt;0,V60,IF(AU61&gt;0,V61)))))))))),
IF(G24=V52,IF(AU53&gt;0,V53,IF(AU54&gt;0,V54,IF(AU55&gt;0,V55,IF(AU56&gt;0,V56,IF(AU57&gt;0,V57,IF(AU58&gt;0,V58,IF(AU59&gt;0,V59,IF(AU60&gt;0,V60,IF(AU61&gt;0,V61,IF(AU62&gt;0,V62)))))))))),
IF(G24=V53,IF(AU54&gt;0,V54,IF(AU55&gt;0,V55,IF(AU56&gt;0,V56,IF(AU57&gt;0,V57,IF(AU58&gt;0,V58,IF(AU59&gt;0,V59,IF(AU60&gt;0,V60,IF(AU61&gt;0,V61,IF(AU62&gt;0,V62,IF(AU63&gt;0,V63)))))))))),
IF(G24=V54,IF(AU55&gt;0,V55,IF(AU56&gt;0,V56,IF(AU57&gt;0,V57,IF(AU58&gt;0,V58,IF(AU59&gt;0,V59,IF(AU60&gt;0,V60,IF(AU61&gt;0,V61,IF(AU62&gt;0,V62,IF(AU63&gt;0,V63,IF(AU64&gt;0,V64)))))))))),
IF(G24=V55,IF(AU56&gt;0,V56,IF(AU57&gt;0,V57,IF(AU58&gt;0,V58,IF(AU59&gt;0,V59,IF(AU60&gt;0,V60,IF(AU61&gt;0,V61,IF(AU62&gt;0,V62,IF(AU63&gt;0,V63,IF(AU64&gt;0,V64,IF(AU65&gt;0,V65)))))))))),
IF(G24=V56,IF(AU57&gt;0,V57,IF(AU58&gt;0,V58,IF(AU59&gt;0,V59,IF(AU60&gt;0,V60,IF(AU61&gt;0,V61,IF(AU62&gt;0,V62,IF(AU63&gt;0,V63,IF(AU64&gt;0,V64,IF(AU65&gt;0,V65,IF(AU66&gt;0,V66)))))))))),
IF(G24=V57,IF(AU58&gt;0,V58,IF(AU59&gt;0,V59,IF(AU60&gt;0,V60,IF(AU61&gt;0,V61,IF(AU62&gt;0,V62,IF(AU63&gt;0,V63,IF(AU64&gt;0,V64,IF(AU65&gt;0,V65,IF(AU66&gt;0,V66,IF(AU67&gt;0,V67)))))))))),
IF(G24=V58,IF(AU59&gt;0,V59,IF(AU60&gt;0,V60,IF(AU61&gt;0,V61,IF(AU62&gt;0,V62,IF(AU63&gt;0,V63,IF(AU64&gt;0,V64,IF(AU65&gt;0,V65,IF(AU66&gt;0,V66,IF(AU67&gt;0,V67,IF(AU68&gt;0,V68)))))))))),V59)))))))))))))))))))))))))))))))))))))))))))</f>
        <v>SWEEP HOLE , CIRCULATE HOLE CLEAN.9</v>
      </c>
      <c r="H25" s="9">
        <f>IF($E$23&lt;24,0,IF(IF(G25=V19,AU19,IF(G25=V20,AU20,IF(G25=V21,AU21,IF(G25=V22,AU22,IF(G25=V23,AU23,IF(G25=V24,AU24,IF(G25=V25,AU25,IF(G25=V26,AU26,IF(G25=V27,AU27,IF(G25=V28,AU28,IF(G25=V29,AU29,IF(G25=V30,AU30,IF(G25=V31,AU31,IF(G25=V32,AU32,IF(G25=V33,AU33,IF(G25=V34,AU34,IF(G25=V35,AU35,IF(G25=V36,AU36,IF(G25=V37,AU37,IF(G25=V38,AU38,IF(G25=V39,AU39,IF(G25=V40,AU40,IF(G25=V41,AU41,IF(G25=V42,AU42,IF(G25=V43,AU43,IF(G25=V44,AU44,IF(G25=V45,AU45,IF(G25=V46,AU46,IF(G25=V47,AU47,IF(G25=V48,AU48,IF(G25=V49,AU49,IF(G25=V50,AU50,IF(G25=V51,AU51,IF(G25=V52,AU52,IF(G25=V53,AU53,IF(G25=V54,AU54,IF(G25=V55,AU55,IF(G25=V56,AU56,IF(G25=V57,AU57,IF(G25=V58,AU58,IF(G25=V59,AU59,IF(G25=V60,AU60,IF(G25=V61,AU62,IF(G25=V62,AU62,IF(G25=V63,AU63,0)))))))))))))))))))))))))))))))))))))))))))))+I24&gt;24,24-I24,IF(G25=V19,AU49,IF(G25=V20,AU20,IF(G25=V21,AU21,IF(G25=V22,AU22,IF(G25=V23,AU23,IF(G25=V24,AU24,IF(G25=V25,AU25,IF(G25=V26,AU26,IF(G25=V27,AU27,IF(G25=V28,AU28,IF(G25=V29,AU29,IF(G25=V30,AU30,IF(G25=V31,AU31,IF(G25=V32,AU32,IF(G25=V32,AU32,IF(G25=V33,AU33,IF(G25=V34,AU34,IF(G25=V35,AU35,IF(G25=V36,AU36,IF(G25=V37,AU37,IF(G25=V38,AU38,IF(G25=V39,AU39,IF(G25=V40,AU40,IF(G25=V41,AU41,IF(G25=V42,AU42,IF(G25=V43,AU43,IF(G25=V44,AU44,IF(G25=V45,AU45,IF(G25=V46,AU46,IF(G25=V47,AU47,IF(G25=V48,AU48,IF(G25=V49,AU49,IF(G25=V50,AU50,IF(G25=V51,AU51,IF(G25=V52,AU52,IF(G25=V53,AU53,IF(G25=V54,AU54,IF(G25=V55,AU55,IF(G25=V56,AU56,IF(G25=V57,AU57,IF(G25=V58,AU58,IF(G25=V59,AU59,IF(G25=V60,AU60,IF(G25=V61,AU62,IF(G25=V62,AU62,IF(G25=V63,AU63,0))))))))))))))))))))))))))))))))))))))))))))))))</f>
        <v>1</v>
      </c>
      <c r="I25" s="10">
        <f>I24+H25</f>
        <v>4</v>
      </c>
      <c r="J25" s="5" t="str">
        <f>IF($H$23&lt;24,0,IF(L24=24,0,
IF(J24=V18,IF(AW19&gt;0,V19,IF(AW20&gt;0,V20,IF(AW21&gt;0,V21,IF(AW22&gt;0,V22,IF(AW23&gt;0,V23,IF(AW24&gt;0,V24,IF(AW25&gt;0,V25,IF(AW26&gt;0,V26,IF(AW27&gt;0,V27,IF(AW28&gt;0,V28)))))))))),
IF(J24=V19,IF(AW20&gt;0,V20,IF(AW21&gt;0,V21,IF(AW22&gt;0,V22,IF(AW23&gt;0,V23,IF(AW24&gt;0,V24,IF(AW25&gt;0,V25,IF(AW26&gt;0,V26,IF(AW27&gt;0,V27,IF(AW28&gt;0,V28,IF(AW29&gt;0,V29)))))))))),
IF(J24=V20,IF(AW21&gt;0,V21,IF(AW22&gt;0,V22,IF(AW23&gt;0,V23,IF(AW24&gt;0,V24,IF(AW25&gt;0,V25,IF(AW26&gt;0,V26,IF(AW27&gt;0,V27,IF(AW28&gt;0,V28,IF(AW29&gt;0,V29,IF(AW30&gt;0,V30)))))))))),
IF(J24=V21,IF(AW22&gt;0,V22,IF(AW23&gt;0,V23,IF(AW24&gt;0,V24,IF(AW25&gt;0,V25,IF(AW26&gt;0,V26,IF(AW27&gt;0,V27,IF(AW28&gt;0,V28,IF(AW29&gt;0,V29,IF(AW30&gt;0,V30,IF(AW31&gt;0,V31)))))))))),
IF(J24=V22,IF(AW23&gt;0,V23,IF(AW24&gt;0,V24,IF(AW25&gt;0,V25,IF(AW26&gt;0,V26,IF(AW27&gt;0,V27,IF(AW28&gt;0,V28,IF(AW29&gt;0,V29,IF(AW30&gt;0,V30,IF(AW31&gt;0,V31,IF(AW32&gt;0,V32)))))))))),
IF(J24=V23,IF(AW24&gt;0,V24,IF(AW25&gt;0,V25,IF(AW26&gt;0,V26,IF(AW27&gt;0,V27,IF(AW28&gt;0,V28,IF(AW29&gt;0,V29,IF(AW30&gt;0,V30,IF(AW31&gt;0,V31,IF(AW32&gt;0,V32,IF(AW33&gt;0,V33)))))))))),
IF(J24=V24,IF(AW25&gt;0,V25,IF(AW26&gt;0,V26,IF(AW27&gt;0,V27,IF(AW28&gt;0,V28,IF(AW29&gt;0,V29,IF(AW30&gt;0,V30,IF(AW31&gt;0,V31,IF(AW32&gt;0,V32,IF(AW33&gt;0,V33,IF(AW34&gt;0,V34)))))))))),
IF(J24=V25,IF(AW26&gt;0,V26,IF(AW27&gt;0,V27,IF(AW28&gt;0,V28,IF(AW29&gt;0,V29,IF(AW30&gt;0,V30,IF(AW31&gt;0,V31,IF(AW32&gt;0,V32,IF(AW33&gt;0,V33,IF(AW34&gt;0,V34,IF(AW35&gt;0,V35)))))))))),
IF(J24=V26,IF(AW27&gt;0,V27,IF(AW28&gt;0,V28,IF(AW29&gt;0,V29,IF(AW30&gt;0,V30,IF(AW31&gt;0,V31,IF(AW32&gt;0,V32,IF(AW33&gt;0,V33,IF(AW34&gt;0,V34,IF(AW35&gt;0,V35,IF(AW36&gt;0,V36)))))))))),
IF(J24=V27,IF(AW28&gt;0,V28,IF(AW29&gt;0,V29,IF(AW30&gt;0,V30,IF(AW31&gt;0,V31,IF(AW32&gt;0,V32,IF(AW33&gt;0,V33,IF(AW34&gt;0,V34,IF(AW35&gt;0,V35,IF(AW36&gt;0,V36,IF(AW37&gt;0,V37)))))))))),
IF(J24=V28,IF(AW29&gt;0,V29,IF(AW30&gt;0,V30,IF(AW31&gt;0,V31,IF(AW32&gt;0,V32,IF(AW33&gt;0,V33,IF(AW34&gt;0,V34,IF(AW35&gt;0,V35,IF(AW36&gt;0,V36,IF(AW37&gt;0,V37,IF(AW38&gt;0,V38)))))))))),
IF(J24=V29,IF(AW30&gt;0,V30,IF(AW31&gt;0,V31,IF(AW32&gt;0,V32,IF(AW23&gt;0,V33,IF(AW34&gt;0,V34,IF(AW35&gt;0,V35,IF(AW36&gt;0,V36,IF(AW37&gt;0,V37,IF(AW38&gt;0,V38,IF(AW39&gt;0,V39)))))))))),
IF(J24=V30,IF(AW31&gt;0,V31,IF(AW32&gt;0,V32,IF(AW33&gt;0,V33,IF(AW34&gt;0,V34,IF(AW35&gt;0,V35,IF(AW36&gt;0,V36,IF(AW37&gt;0,V37,IF(AW38&gt;0,V38,IF(AW39&gt;0,V39,IF(AW40&gt;0,V40)))))))))),
IF(J24=V31,IF(AW32&gt;0,V32,IF(AW33&gt;0,V33,IF(AW34&gt;0,V34,IF(AW35&gt;0,V35,IF(AW36&gt;0,V36,IF(AW37&gt;0,V37,IF(AW38&gt;0,V38,IF(AW39&gt;0,V39,IF(AW40&gt;0,V40,IF(AW41&gt;0,V41)))))))))),
IF(J24=V32,IF(AW33&gt;0,V33,IF(AW34&gt;0,V34,IF(AW35&gt;0,V35,IF(AW36&gt;0,V36,IF(AW37&gt;0,V37,IF(AW38&gt;0,V38,IF(AW39&gt;0,V39,IF(AW40&gt;0,V40,IF(AW41&gt;0,V41,IF(AW42&gt;0,V42)))))))))),
IF(J24=V33,IF(AW34&gt;0,V34,IF(AW35&gt;0,V35,IF(AW36&gt;0,V36,IF(AW37&gt;0,V37,IF(AW38&gt;0,V38,IF(AW39&gt;0,V39,IF(AW40&gt;0,V40,IF(AW41&gt;0,V41,IF(AW42&gt;0,V42,IF(AW43&gt;0,V43)))))))))),
IF(J24=V34,IF(AW35&gt;0,V35,IF(AW36&gt;0,V36,IF(AW37&gt;0,V37,IF(AW38&gt;0,V38,IF(AW39&gt;0,V39,IF(AW40&gt;0,V40,IF(AW41&gt;0,V41,IF(AW42&gt;0,V42,IF(AW43&gt;0,V43,IF(AW44&gt;0,V44)))))))))),
IF(J24=V35,IF(AW36&gt;0,V36,IF(AW37&gt;0,V37,IF(AW38&gt;0,V38,IF(AW39&gt;0,V39,IF(AW40&gt;0,V40,IF(AW41&gt;0,V41,IF(AW42&gt;0,V42,IF(AW43&gt;0,V43,IF(AW44&gt;0,V44,IF(AW45&gt;0,V45)))))))))),
IF(J24=V36,IF(AW37&gt;0,V37,IF(AW38&gt;0,V38,IF(AW39&gt;0,V39,IF(AW40&gt;0,V40,IF(AW41&gt;0,V41,IF(AW42&gt;0,V42,IF(AW43&gt;0,V43,IF(AW44&gt;0,V44,IF(AW45&gt;0,V46,IF(AW46&gt;0,V46)))))))))),
IF(J24=V37,IF(AW38&gt;0,V38,IF(AW39&gt;0,V39,IF(AW40&gt;0,V40,IF(AW41&gt;0,V41,IF(AW42&gt;0,V42,IF(AW43&gt;0,V43,IF(AW44&gt;0,V44,IF(AW45&gt;0,V45,IF(AW46&gt;0,V46,IF(AW47&gt;0,V47)))))))))),
IF(J24=V38,IF(AW39&gt;0,V39,IF(AW40&gt;0,V40,IF(AW41&gt;0,V41,IF(AW42&gt;0,V42,IF(AW43&gt;0,V43,IF(AW44&gt;0,V44,IF(AW45&gt;0,V45,IF(AW46&gt;0,V46,IF(AW47&gt;0,V47,IF(AW48&gt;0,V48)))))))))),
IF(J24=V39,IF(AW40&gt;0,V40,IF(AW41&gt;0,V41,IF(AW42&gt;0,V42,IF(AW43&gt;0,V43,IF(AW44&gt;0,V44,IF(AW45&gt;0,V45,IF(AW46&gt;0,V46,IF(AW47&gt;0,V47,IF(AW48&gt;0,V48,IF(AW49&gt;0,V49)))))))))),
IF(J24=V40,IF(AW41&gt;0,V41,IF(AW42&gt;0,V42,IF(AW43&gt;0,V43,IF(AW44&gt;0,V44,IF(AW45&gt;0,V45,IF(AW46&gt;0,V46,IF(AW47&gt;0,V47,IF(AW48&gt;0,V48,IF(AW49&gt;0,V49,IF(AW50&gt;0,V50)))))))))),
IF(J24=V41,IF(AW42&gt;0,V42,IF(AW43&gt;0,V43,IF(AW44&gt;0,V44,IF(AW45&gt;0,V45,IF(AW46&gt;0,V46,IF(AW47&gt;0,V47,IF(AW48&gt;0,V48,IF(AW49&gt;0,V49,IF(AW50&gt;0,V50,IF(AW51&gt;0,V51)))))))))),
IF(J24=V42,IF(AW33&gt;0,V33,IF(AW44&gt;0,V44,IF(AW44&gt;0,V45,IF(AW46&gt;0,V46,IF(AW47&gt;0,V47,IF(AW48&gt;0,V48,IF(AW49&gt;0,V49,IF(AW50&gt;0,V50,IF(AW51&gt;0,V51,IF(AW52&gt;0,V52)))))))))),
IF(J24=V43,IF(AW44&gt;0,V44,IF(AW45&gt;0,V45,IF(AW46&gt;0,V46,IF(AW47&gt;0,V47,IF(AW48&gt;0,V48,IF(AW49&gt;0,V49,IF(AW50&gt;0,V50,IF(AW51&gt;0,V51,IF(AW52&gt;0,V52,IF(AW53&gt;0,V53)))))))))),
IF(J24=V44,IF(AW45&gt;0,V45,IF(AW46&gt;0,V46,IF(AW47&gt;0,V47,IF(AW48&gt;0,V48,IF(AW49&gt;0,V49,IF(AW50&gt;0,V50,IF(AW51&gt;0,V51,IF(AW52&gt;0,V52,IF(AW53&gt;0,V53,IF(AW54&gt;0,V54)))))))))),
IF(J24=V45,IF(AW46&gt;0,V46,IF(AW47&gt;0,V47,IF(AW48&gt;0,V48,IF(AW49&gt;0,V49,IF(AW50&gt;0,V50,IF(AW51&gt;0,V51,IF(AW52&gt;0,V52,IF(AW53&gt;0,V53,IF(AW54&gt;0,V54,IF(AW55&gt;0,V55)))))))))),
IF(J24=V46,IF(AW47&gt;0,V47,IF(AW48&gt;0,V48,IF(AW49&gt;0,V49,IF(AW50&gt;0,V50,IF(AW51&gt;0,V51,IF(AW52&gt;0,V52,IF(AW53&gt;0,V53,IF(AW54&gt;0,V54,IF(AW55&gt;0,V55,IF(AW56&gt;0,V56)))))))))),
IF(J24=V47,IF(AW48&gt;0,V48,IF(AW49&gt;0,V49,IF(AW50&gt;0,V50,IF(AW51&gt;0,V51,IF(AW52&gt;0,V52,IF(AW53&gt;0,V53,IF(AW54&gt;0,V54,IF(AW55&gt;0,V55,IF(AW56&gt;0,V56,IF(AW57&gt;0,V57)))))))))),
IF(J24=V48,IF(AW49&gt;0,V49,IF(AW50&gt;0,V50,IF(AW51&gt;0,V51,IF(AW52&gt;0,V52,IF(AW53&gt;0,V53,IF(AW54&gt;0,V54,IF(AW55&gt;0,V55,IF(AW56&gt;0,V56,IF(AW57&gt;0,V57,IF(AW58&gt;0,V58)))))))))),
IF(J24=V49,IF(AW50&gt;0,V50,IF(AW51&gt;0,V51,IF(AW52&gt;0,V52,IF(AW53&gt;0,V53,IF(AW54&gt;0,V54,IF(AW55&gt;0,V55,IF(AW56&gt;0,V56,IF(AW57&gt;0,V57,IF(AW58&gt;0,V58,IF(AW59&gt;0,V59)))))))))),
IF(J24=V50,IF(AW51&gt;0,V51,IF(AW52&gt;0,V52,IF(AW53&gt;0,V53,IF(AW54&gt;0,V54,IF(AW55&gt;0,V55,IF(AW56&gt;0,V56,IF(AW57&gt;0,V57,IF(AW58&gt;0,V58,IF(AW59&gt;0,V59,IF(AW60&gt;0,V60)))))))))),
IF(J24=V51,IF(AW52&gt;0,V52,IF(AW53&gt;0,V53,IF(AW54&gt;0,V54,IF(AW55&gt;0,V55,IF(AW56&gt;0,V56,IF(AW57&gt;0,V57,IF(AW58&gt;0,V58,IF(AW59&gt;0,V59,IF(AW60&gt;0,V60,IF(AW61&gt;0,V61)))))))))),
IF(J24=V52,IF(AW53&gt;0,V53,IF(AW54&gt;0,V54,IF(AW55&gt;0,V55,IF(AW56&gt;0,V56,IF(AW57&gt;0,V57,IF(AW58&gt;0,V58,IF(AW59&gt;0,V59,IF(AW60&gt;0,V60,IF(AW61&gt;0,V61,IF(AW62&gt;0,V62)))))))))),
IF(J24=V53,IF(AW54&gt;0,V54,IF(AW55&gt;0,V55,IF(AW56&gt;0,V56,IF(AW57&gt;0,V57,IF(AW58&gt;0,V58,IF(AW59&gt;0,V59,IF(AW60&gt;0,V60,IF(AW61&gt;0,V61,IF(AW62&gt;0,V62,IF(AW63&gt;0,V63)))))))))),
IF(J24=V54,IF(AW55&gt;0,V55,IF(AW56&gt;0,V56,IF(AW57&gt;0,V57,IF(AW58&gt;0,V58,IF(AW59&gt;0,V59,IF(AW60&gt;0,V60,IF(AW61&gt;0,V61,IF(AW62&gt;0,V62,IF(AW63&gt;0,V63,IF(AW64&gt;0,V64)))))))))),
IF(J24=V55,IF(AW56&gt;0,V56,IF(AW57&gt;0,V57,IF(AW58&gt;0,V58,IF(AW59&gt;0,V59,IF(AW60&gt;0,V60,IF(AW61&gt;0,V61,IF(AW62&gt;0,V62,IF(AW63&gt;0,V63,IF(AW64&gt;0,V64,IF(AW65&gt;0,V65)))))))))),
IF(J24=V56,IF(AW57&gt;0,V57,IF(AW58&gt;0,V58,IF(AW59&gt;0,V59,IF(AW60&gt;0,V60,IF(AW61&gt;0,V61,IF(AW62&gt;0,V62,IF(AW63&gt;0,V63,IF(AW64&gt;0,V64,IF(AW65&gt;0,V65,IF(AW66&gt;0,V66)))))))))),
IF(J24=V57,IF(AW58&gt;0,V58,IF(AW59&gt;0,V59,IF(AW60&gt;0,V60,IF(AW61&gt;0,V61,IF(AW62&gt;0,V62,IF(AW63&gt;0,V63,IF(AW64&gt;0,V64,IF(AW65&gt;0,V65,IF(AW66&gt;0,V66,IF(AW67&gt;0,V67)))))))))),
IF(J24=V58,IF(AW59&gt;0,V59,IF(AW60&gt;0,V60,IF(AW61&gt;0,V61,IF(AW62&gt;0,V62,IF(AW63&gt;0,V63,IF(AW64&gt;0,V64,IF(AW65&gt;0,V65,IF(AW66&gt;0,V66,IF(AW67&gt;0,V67,IF(AW68&gt;0,V68)))))))))),
IF(J24=V59,IF(AW60&gt;0,V60,IF(AW61&gt;0,V61,IF(AW62&gt;0,V62,IF(AW63&gt;0,V63,IF(AW64&gt;0,V64,IF(AW65&gt;0,V65,IF(AW66&gt;0,V66,IF(AW67&gt;0,V67,IF(AW68&gt;0,V68,IF(AW59&gt;0,V59)))))))))),
IF(J24=V60,IF(AW61&gt;0,V61,IF(AW62&gt;0,V62,IF(AW63&gt;0,V63,IF(AW64&gt;0,V64,IF(AW65&gt;0,V65,IF(AW66&gt;0,V66,IF(AW67&gt;0,V67,IF(AW68&gt;0,V68,IF(AW59&gt;0,V59,IF(AW60&gt;0,V60)))))))))),"V61")))))))))))))))))))))))))))))))))))))))))))))</f>
        <v>SWEEP HOLE , CIRCULATE HOLE CLEAN.17</v>
      </c>
      <c r="K25" s="9">
        <f>IF($H$23&lt;24,0,IF(IF(J25=V19,AW19,IF(J25=V20,AW20,IF(J25=V21,AW21,IF(J25=V22,AW22,IF(J25=V23,AW23,IF(J25=V24,AW24,IF(J25=V25,AW25,IF(J25=V26,AW26,IF(J25=V27,AW27,IF(J25=V28,AW28,IF(J25=V29,AW29,IF(J25=V30,AW30,IF(J25=V31,AW31,IF(J25=V32,AW32,IF(J25=V33,AW33,IF(J25=V34,AW34,IF(J25=V35,AW35,IF(J25=V36,AW36,IF(J25=V37,AW37,IF(J25=V38,AW38,IF(J25=V39,AW39,IF(J25=V40,AW40,IF(J25=V41,AW41,IF(J25=V42,AW42,IF(J25=V43,AW43,IF(J25=V44,AW44,IF(J25=V45,AW45,IF(J25=V46,AW46,IF(J25=V47,AW47,IF(J25=V48,AW48,IF(J25=V49,AW49,IF(J25=V50,AW50,IF(J25=V51,AW51,IF(J25=V52,AW52,IF(J25=V53,AW53,IF(J25=V54,AW54,IF(J25=V55,AW55,IF(J25=V56,AW56,IF(J25=V57,AW57,IF(J25=V58,AW58,IF(J25=V59,AW59,IF(J25=V60,AW60,IF(J25=V61,AW62,IF(J25=V62,AW62,IF(J25=V63,AW63,0)))))))))))))))))))))))))))))))))))))))))))))+L24&gt;24,24-L24,IF(J25=V19,AW49,IF(J25=V20,AW20,IF(J25=V21,AW21,IF(J25=V22,AW22,IF(J25=V23,AW23,IF(J25=V24,AW24,IF(J25=V25,AW25,IF(J25=V26,AW26,IF(J25=V27,AW27,IF(J25=V28,AW28,IF(J25=V29,AW29,IF(J25=V30,AW30,IF(J25=V31,AW31,IF(J25=V32,AW32,IF(J25=V32,AW32,IF(J25=V33,AW33,IF(J25=V34,AW34,IF(J25=V35,AW35,IF(J25=V36,AW36,IF(J25=V37,AW37,IF(J25=V38,AW38,IF(J25=V39,AW39,IF(J25=V40,AW40,IF(J25=V41,AW41,IF(J25=V42,AW42,IF(J25=V43,AW43,IF(J25=V44,AW44,IF(J25=V45,AW45,IF(J25=V46,AW46,IF(J25=V47,AW47,IF(J25=V48,AW48,IF(J25=V49,AW49,IF(J25=V50,AW50,IF(J25=V51,AW51,IF(J25=V52,AW52,IF(J25=V53,AW53,IF(J25=V54,AW54,IF(J25=V55,AW55,IF(J25=V56,AW56,IF(J25=V57,AW57,IF(J25=V58,AW58,IF(J25=V59,AW59,IF(J25=V60,AW60,IF(J25=V61,AW62,IF(J25=V62,AW62,IF(J25=V63,AW63,0))))))))))))))))))))))))))))))))))))))))))))))))</f>
        <v>5</v>
      </c>
      <c r="L25" s="10">
        <f>L24+K25</f>
        <v>10</v>
      </c>
      <c r="M25" s="5" t="str">
        <f>IF($K$23&lt;24,0,IF(O24=24,0,
IF(M24=V22,IF(AY23&gt;0,V23,IF(AY24&gt;0,V24,IF(AY25&gt;0,V25,IF(AY26&gt;0,V26,IF(AY27&gt;0,V27,IF(AY28&gt;0,V28,IF(AY29&gt;0,V29,IF(AY30&gt;0,V30,IF(AY31&gt;0,V31,IF(AY32&gt;0,V32)))))))))),
IF(M24=V23,IF(AY24&gt;0,V24,IF(AY25&gt;0,V25,IF(AY26&gt;0,V26,IF(AY27&gt;0,V27,IF(AY28&gt;0,V28,IF(AY29&gt;0,V29,IF(AY30&gt;0,V30,IF(AY31&gt;0,V31,IF(AY32&gt;0,V32,IF(AY33&gt;0,V33)))))))))),
IF(M24=V24,IF(AY25&gt;0,V25,IF(AY26&gt;0,V26,IF(AY27&gt;0,V27,IF(AY28&gt;0,V28,IF(AY29&gt;0,V29,IF(AY30&gt;0,V30,IF(AY31&gt;0,V31,IF(AY32&gt;0,V32,IF(AY33&gt;0,V33,IF(AY34&gt;0,V34)))))))))),
IF(M24=V25,IF(AY26&gt;0,V26,IF(AY27&gt;0,V27,IF(AY28&gt;0,V28,IF(AY29&gt;0,V29,IF(AY30&gt;0,V30,IF(AY31&gt;0,V31,IF(AY32&gt;0,V32,IF(AY33&gt;0,V33,IF(AY34&gt;0,V34,IF(AY35&gt;0,V35)))))))))),
IF(M24=V26,IF(AY27&gt;0,V27,IF(AY28&gt;0,V28,IF(AY29&gt;0,V29,IF(AY30&gt;0,V30,IF(AY31&gt;0,V31,IF(AY32&gt;0,V32,IF(AY33&gt;0,V33,IF(AY34&gt;0,V34,IF(AY35&gt;0,V35,IF(AY36&gt;0,V36)))))))))),
IF(M24=V27,IF(AY28&gt;0,V28,IF(AY29&gt;0,V29,IF(AY30&gt;0,V30,IF(AY31&gt;0,V31,IF(AY32&gt;0,V32,IF(AY33&gt;0,V33,IF(AY34&gt;0,V34,IF(AY35&gt;0,V35,IF(AY36&gt;0,V36,IF(AY37&gt;0,V37)))))))))),
IF(M24=V28,IF(AY29&gt;0,V29,IF(AY30&gt;0,V30,IF(AY31&gt;0,V31,IF(AY32&gt;0,V32,IF(AY33&gt;0,V33,IF(AY34&gt;0,V34,IF(AY35&gt;0,V35,IF(AY36&gt;0,V36,IF(AY37&gt;0,V37,IF(AY38&gt;0,V38)))))))))),
IF(M24=V29,IF(AY30&gt;0,V30,IF(AY31&gt;0,V31,IF(AY32&gt;0,V32,IF(AY23&gt;0,V33,IF(AY34&gt;0,V34,IF(AY35&gt;0,V35,IF(AY36&gt;0,V36,IF(AY37&gt;0,V37,IF(AY38&gt;0,V38,IF(AY39&gt;0,V39)))))))))),
IF(M24=V30,IF(AY31&gt;0,V31,IF(AY32&gt;0,V32,IF(AY33&gt;0,V33,IF(AY34&gt;0,V34,IF(AY35&gt;0,V35,IF(AY36&gt;0,V36,IF(AY37&gt;0,V37,IF(AY38&gt;0,V38,IF(AY39&gt;0,V39,IF(AY40&gt;0,V40)))))))))),
IF(M24=V31,IF(AY32&gt;0,V32,IF(AY33&gt;0,V33,IF(AY34&gt;0,V34,IF(AY35&gt;0,V35,IF(AY36&gt;0,V36,IF(AY37&gt;0,V37,IF(AY38&gt;0,V38,IF(AY39&gt;0,V39,IF(AY40&gt;0,V40,IF(AY41&gt;0,V41)))))))))),
IF(M24=V32,IF(AY33&gt;0,V33,IF(AY34&gt;0,V34,IF(AY35&gt;0,V35,IF(AY36&gt;0,V36,IF(AY37&gt;0,V37,IF(AY38&gt;0,V38,IF(AY39&gt;0,V39,IF(AY40&gt;0,V40,IF(AY41&gt;0,V41,IF(AY42&gt;0,V42)))))))))),
IF(M24=V33,IF(AY34&gt;0,V34,IF(AY35&gt;0,V35,IF(AY36&gt;0,V36,IF(AY37&gt;0,V37,IF(AY38&gt;0,V38,IF(AY39&gt;0,V39,IF(AY40&gt;0,V40,IF(AY41&gt;0,V41,IF(AY42&gt;0,V42,IF(AY43&gt;0,V43)))))))))),
IF(M24=V34,IF(AY35&gt;0,V35,IF(AY36&gt;0,V36,IF(AY37&gt;0,V37,IF(AY38&gt;0,V38,IF(AY39&gt;0,V39,IF(AY40&gt;0,V40,IF(AY41&gt;0,V41,IF(AY42&gt;0,V42,IF(AY43&gt;0,V43,IF(AY44&gt;0,V44)))))))))),
IF(M24=V35,IF(AY36&gt;0,V36,IF(AY37&gt;0,V37,IF(AY38&gt;0,V38,IF(AY39&gt;0,V39,IF(AY40&gt;0,V40,IF(AY41&gt;0,V41,IF(AY42&gt;0,V42,IF(AY43&gt;0,V43,IF(AY44&gt;0,V44,IF(AY45&gt;0,V45)))))))))),
IF(M24=V36,IF(AY37&gt;0,V37,IF(AY38&gt;0,V38,IF(AY39&gt;0,V39,IF(AY40&gt;0,V40,IF(AY41&gt;0,V41,IF(AY42&gt;0,V42,IF(AY43&gt;0,V43,IF(AY44&gt;0,V44,IF(AY45&gt;0,V46,IF(AY46&gt;0,V46)))))))))),
IF(M24=V37,IF(AY38&gt;0,V38,IF(AY39&gt;0,V39,IF(AY40&gt;0,V40,IF(AY41&gt;0,V41,IF(AY42&gt;0,V42,IF(AY43&gt;0,V43,IF(AY44&gt;0,V44,IF(AY45&gt;0,V45,IF(AY46&gt;0,V46,IF(AY47&gt;0,V47)))))))))),
IF(M24=V38,IF(AY39&gt;0,V39,IF(AY40&gt;0,V40,IF(AY41&gt;0,V41,IF(AY42&gt;0,V42,IF(AY43&gt;0,V43,IF(AY44&gt;0,V44,IF(AY45&gt;0,V45,IF(AY46&gt;0,V46,IF(AY47&gt;0,V47,IF(AY48&gt;0,V48)))))))))),
IF(M24=V39,IF(AY40&gt;0,V40,IF(AY41&gt;0,V41,IF(AY42&gt;0,V42,IF(AY43&gt;0,V43,IF(AY44&gt;0,V44,IF(AY45&gt;0,V45,IF(AY46&gt;0,V46,IF(AY47&gt;0,V47,IF(AY48&gt;0,V48,IF(AY49&gt;0,V49)))))))))),
IF(M24=V40,IF(AY41&gt;0,V41,IF(AY42&gt;0,V42,IF(AY43&gt;0,V43,IF(AY44&gt;0,V44,IF(AY45&gt;0,V45,IF(AY46&gt;0,V46,IF(AY47&gt;0,V47,IF(AY48&gt;0,V48,IF(AY49&gt;0,V49,IF(AY50&gt;0,V50)))))))))),
IF(M24=V41,IF(AY42&gt;0,V42,IF(AY43&gt;0,V43,IF(AY44&gt;0,V44,IF(AY45&gt;0,V45,IF(AY46&gt;0,V46,IF(AY47&gt;0,V47,IF(AY48&gt;0,V48,IF(AY49&gt;0,V49,IF(AY50&gt;0,V50,IF(AY51&gt;0,V51)))))))))),
IF(M24=V42,IF(AY33&gt;0,V33,IF(AY44&gt;0,V44,IF(AY44&gt;0,V45,IF(AY46&gt;0,V46,IF(AY47&gt;0,V47,IF(AY48&gt;0,V48,IF(AY49&gt;0,V49,IF(AY50&gt;0,V50,IF(AY51&gt;0,V51,IF(AY52&gt;0,V52)))))))))),
IF(M24=V43,IF(AY44&gt;0,V44,IF(AY45&gt;0,V45,IF(AY46&gt;0,V46,IF(AY47&gt;0,V47,IF(AY48&gt;0,V48,IF(AY49&gt;0,V49,IF(AY50&gt;0,V50,IF(AY51&gt;0,V51,IF(AY52&gt;0,V52,IF(AY53&gt;0,V53)))))))))),
IF(M24=V44,IF(AY45&gt;0,V45,IF(AY46&gt;0,V46,IF(AY47&gt;0,V47,IF(AY48&gt;0,V48,IF(AY49&gt;0,V49,IF(AY50&gt;0,V50,IF(AY51&gt;0,V51,IF(AY52&gt;0,V52,IF(AY53&gt;0,V53,IF(AY54&gt;0,V54)))))))))),
IF(M24=V45,IF(AY46&gt;0,V46,IF(AY47&gt;0,V47,IF(AY48&gt;0,V48,IF(AY49&gt;0,V49,IF(AY50&gt;0,V50,IF(AY51&gt;0,V51,IF(AY52&gt;0,V52,IF(AY53&gt;0,V53,IF(AY54&gt;0,V54,IF(AY55&gt;0,V55)))))))))),
IF(M24=V46,IF(AY47&gt;0,V47,IF(AY48&gt;0,V48,IF(AY49&gt;0,V49,IF(AY50&gt;0,V50,IF(AY51&gt;0,V51,IF(AY52&gt;0,V52,IF(AY53&gt;0,V53,IF(AY54&gt;0,V54,IF(AY55&gt;0,V55,IF(AY56&gt;0,V56)))))))))),
IF(M24=V47,IF(AY48&gt;0,V48,IF(AY49&gt;0,V49,IF(AY50&gt;0,V50,IF(AY51&gt;0,V51,IF(AY52&gt;0,V52,IF(AY53&gt;0,V53,IF(AY54&gt;0,V54,IF(AY55&gt;0,V55,IF(AY56&gt;0,V56,IF(AY57&gt;0,V57)))))))))),
IF(M24=V48,IF(AY49&gt;0,V49,IF(AY50&gt;0,V50,IF(AY51&gt;0,V51,IF(AY52&gt;0,V52,IF(AY53&gt;0,V53,IF(AY54&gt;0,V54,IF(AY55&gt;0,V55,IF(AY56&gt;0,V56,IF(AY57&gt;0,V57,IF(AY58&gt;0,V58)))))))))),
IF(M24=V49,IF(AY50&gt;0,V50,IF(AY51&gt;0,V51,IF(AY52&gt;0,V52,IF(AY53&gt;0,V53,IF(AY54&gt;0,V54,IF(AY55&gt;0,V55,IF(AY56&gt;0,V56,IF(AY57&gt;0,V57,IF(AY58&gt;0,V58,IF(AY59&gt;0,V59)))))))))),
IF(M24=V50,IF(AY51&gt;0,V51,IF(AY52&gt;0,V52,IF(AY53&gt;0,V53,IF(AY54&gt;0,V54,IF(AY55&gt;0,V55,IF(AY56&gt;0,V56,IF(AY57&gt;0,V57,IF(AY58&gt;0,V58,IF(AY59&gt;0,V59,IF(AY60&gt;0,V60)))))))))),
IF(M24=V51,IF(AY52&gt;0,V52,IF(AY53&gt;0,V53,IF(AY54&gt;0,V54,IF(AY55&gt;0,V55,IF(AY56&gt;0,V56,IF(AY57&gt;0,V57,IF(AY58&gt;0,V58,IF(AY59&gt;0,V59,IF(AY60&gt;0,V60,IF(AY61&gt;0,V61)))))))))),
IF(M24=V52,IF(AY53&gt;0,V53,IF(AY54&gt;0,V54,IF(AY55&gt;0,V55,IF(AY56&gt;0,V56,IF(AY57&gt;0,V57,IF(AY58&gt;0,V58,IF(AY59&gt;0,V59,IF(AY60&gt;0,V60,IF(AY61&gt;0,V61,IF(AY62&gt;0,V62)))))))))),
IF(M24=V53,IF(AY54&gt;0,V54,IF(AY55&gt;0,V55,IF(AY56&gt;0,V56,IF(AY57&gt;0,V57,IF(AY58&gt;0,V58,IF(AY59&gt;0,V59,IF(AY60&gt;0,V60,IF(AY61&gt;0,V61,IF(AY62&gt;0,V62,IF(AY63&gt;0,V63)))))))))),
IF(M24=V54,IF(AY55&gt;0,V55,IF(AY56&gt;0,V56,IF(AY57&gt;0,V57,IF(AY58&gt;0,V58,IF(AY59&gt;0,V59,IF(AY60&gt;0,V60,IF(AY61&gt;0,V61,IF(AY62&gt;0,V62,IF(AY63&gt;0,V63,IF(AY64&gt;0,V64)))))))))),
IF(M24=V55,IF(AY56&gt;0,V56,IF(AY57&gt;0,V57,IF(AY58&gt;0,V58,IF(AY59&gt;0,V59,IF(AY60&gt;0,V60,IF(AY61&gt;0,V61,IF(AY62&gt;0,V62,IF(AY63&gt;0,V63,IF(AY64&gt;0,V64,IF(AY65&gt;0,V65)))))))))),
IF(M24=V56,IF(AY57&gt;0,V57,IF(AY58&gt;0,V58,IF(AY59&gt;0,V59,IF(AY60&gt;0,V60,IF(AY61&gt;0,V61,IF(AY62&gt;0,V62,IF(AY63&gt;0,V63,IF(AY64&gt;0,V64,IF(AY65&gt;0,V65,IF(AY66&gt;0,V66)))))))))),
IF(M24=V57,IF(AY58&gt;0,V58,IF(AY59&gt;0,V59,IF(AY60&gt;0,V60,IF(AY61&gt;0,V61,IF(AY62&gt;0,V62,IF(AY63&gt;0,V63,IF(AY64&gt;0,V64,IF(AY65&gt;0,V65,IF(AY66&gt;0,V66,IF(AY67&gt;0,V67)))))))))),
IF(M24=V58,IF(AY59&gt;0,V59,IF(AY60&gt;0,V60,IF(AY61&gt;0,V61,IF(AY62&gt;0,V62,IF(AY63&gt;0,V63,IF(AY64&gt;0,V64,IF(AY65&gt;0,V65,IF(AY66&gt;0,V66,IF(AY67&gt;0,V67,IF(AY68&gt;0,V68)))))))))),
IF(M24=V59,IF(AY60&gt;0,V60,IF(AY61&gt;0,V61,IF(AY62&gt;0,V62,IF(AY63&gt;0,V63,IF(AY64&gt;0,V64,IF(AY65&gt;0,V65,IF(AY66&gt;0,V66,IF(AY67&gt;0,V67,IF(AY68&gt;0,V68,IF(AY69&gt;0,V69)))))))))),
IF(M24=V60,IF(AY61&gt;0,V61,IF(AY62&gt;0,V62,IF(AY63&gt;0,V63,IF(AY64&gt;0,V64,IF(AY65&gt;0,V65,IF(AY66&gt;0,V66,IF(AY67&gt;0,V67,IF(AY68&gt;0,V68,IF(AY69&gt;0,V69,IF(AY70&gt;0,V70)))))))))),
IF(M24=V61,IF(AY62&gt;0,V62,IF(AY63&gt;0,V63,IF(AY64&gt;0,V64,IF(AY65&gt;0,V65,IF(AY66&gt;0,V66,IF(AY67&gt;0,V67,IF(AY68&gt;0,V68,IF(AY69&gt;0,V69,IF(AY70&gt;0,V70,IF(AY71&gt;0,V71,)))))))))),
IF(M24=V62,IF(AY63&gt;0,V63,IF(AY64&gt;0,V64,IF(AY65&gt;0,V65,IF(AY66&gt;0,V66,IF(AY67&gt;0,V67,IF(AY68&gt;0,V68,IF(AY69&gt;0,V69,IF(AY70&gt;0,V70,IF(AY71&gt;0,V71,IF(AY72&gt;0,V72)))))))))),
IF(M24=V63,IF(AY64&gt;0,V64,IF(AY65&gt;0,V65,IF(AY66&gt;0,V66,IF(AY67&gt;0,V67,IF(AY68&gt;0,V68,IF(AY69&gt;0,V69,IF(AY70&gt;0,V70,IF(AY71&gt;0,V71,IF(AY72&gt;0,V72,IF(AY73&gt;0,V73)))))))))),
IF(M24=V64,IF(AY65&gt;0,V65,IF(AY66&gt;0,V66,IF(AY67&gt;0,V67,IF(AY68&gt;0,V68,IF(AY69&gt;0,V69,IF(AY70&gt;0,V70,IF(AY71&gt;0,V71,IF(AY72&gt;0,V72,IF(AY73&gt;0,V73,IF(AY74&gt;0,V74)))))))))),V65)))))))))))))))))))))))))))))))))))))))))))))</f>
        <v>SWEEP HOLE , CIRCULATE HOLE CLEAN.19</v>
      </c>
      <c r="N25" s="9">
        <f>IF($K$23&lt;24,0,IF(IF(M25=V19,AY19,IF(M25=V20,AY20,IF(M25=V21,AY21,IF(M25=V22,AY22,IF(M25=V23,AY23,IF(M25=V24,AY24,IF(M25=V25,AY25,IF(M25=V26,AY26,IF(M25=V27,AY27,IF(M25=V28,AY28,IF(M25=V29,AY29,IF(M25=V30,AY30,IF(M25=V31,AY31,IF(M25=V32,AY32,IF(M25=V33,AY33,IF(M25=V34,AY34,IF(M25=V35,AY35,IF(M25=V36,AY36,IF(M25=V37,AY37,IF(M25=V38,AY38,IF(M25=V39,AY39,IF(M25=V40,AY40,IF(M25=V41,AY41,IF(M25=V42,AY42,IF(M25=V43,AY43,IF(M25=V44,AY44,IF(M25=V45,AY45,IF(M25=V46,AY46,IF(M25=V47,AY47,IF(M25=V48,AY48,IF(M25=V49,AY49,IF(M25=V50,AY50,IF(M25=V51,AY51,IF(M25=V52,AY52,IF(M25=V53,AY53,IF(M25=V54,AY54,IF(M25=V55,AY55,IF(M25=V56,AY56,IF(M25=V57,AY57,IF(M25=V58,AY58,IF(M25=V59,AY59,IF(M25=V60,AY60,IF(M25=V61,AY62,IF(M25=V62,AY62,IF(M25=V63,AY63,IF(M25=V64,AY64,AY65))))))))))))))))))))))))))))))))))))))))))))))+O24&gt;24,24-O24,IF(M25=V19,AY49,IF(M25=V20,AY20,IF(M25=V21,AY21,IF(M25=V22,AY22,IF(M25=V23,AY23,IF(M25=V24,AY24,IF(M25=V25,AY25,IF(M25=V26,AY26,IF(M25=V27,AY27,IF(M25=V28,AY28,IF(M25=V29,AY29,IF(M25=V30,AY30,IF(M25=V31,AY31,IF(M25=V32,AY32,IF(M25=V32,AY32,IF(M25=V33,AY33,IF(M25=V34,AY34,IF(M25=V35,AY35,IF(M25=V36,AY36,IF(M25=V37,AY37,IF(M25=V38,AY38,IF(M25=V39,AY39,IF(M25=V40,AY40,IF(M25=V41,AY41,IF(M25=V42,AY42,IF(M25=V43,AY43,IF(M25=V44,AY44,IF(M25=V45,AY45,IF(M25=V46,AY46,IF(M25=V47,AY47,IF(M25=V48,AY48,IF(M25=V49,AY49,IF(M25=V50,AY50,IF(M25=V51,AY51,IF(M25=V52,AY52,IF(M25=V53,AY53,IF(M25=V54,AY54,IF(M25=V55,AY55,IF(M25=V56,AY56,IF(M25=V57,AY57,IF(M25=V58,AY58,IF(M25=V59,AY59,IF(M25=V60,AY60,IF(M25=V61,AY62,IF(M25=V62,AY62,IF(M25=V63,AY63,IF(M25=V64,AY64,AY65)))))))))))))))))))))))))))))))))))))))))))))))))</f>
        <v>1</v>
      </c>
      <c r="O25" s="10">
        <f>O24+N25</f>
        <v>16</v>
      </c>
      <c r="P25" s="5" t="str">
        <f>IF($N$23&lt;24,0,IF(R24=24,0,
IF(P24=V27,IF(BA28&gt;0,V28,IF(BA29&gt;0,V29,IF(BA30&gt;0,V30,IF(BA31&gt;0,V31,IF(BA32&gt;0,V32,IF(BA33&gt;0,V33,IF(BA34&gt;0,V34,IF(BA35&gt;0,V35,IF(BA36&gt;0,V36,IF(BA37&gt;0,V37)))))))))),
IF(P24=V28,IF(BA29&gt;0,V29,IF(BA30&gt;0,V30,IF(BA31&gt;0,V31,IF(BA32&gt;0,V32,IF(BA33&gt;0,V33,IF(BA34&gt;0,V34,IF(BA35&gt;0,V35,IF(BA36&gt;0,V36,IF(BA37&gt;0,V37,IF(BA38&gt;0,V38)))))))))),
IF(P24=V29,IF(BA30&gt;0,V30,IF(BA31&gt;0,V31,IF(BA32&gt;0,V32,IF(BA23&gt;0,V33,IF(BA34&gt;0,V34,IF(BA35&gt;0,V35,IF(BA36&gt;0,V36,IF(BA37&gt;0,V37,IF(BA38&gt;0,V38,IF(BA39&gt;0,V39)))))))))),
IF(P24=V30,IF(BA31&gt;0,V31,IF(BA32&gt;0,V32,IF(BA33&gt;0,V33,IF(BA34&gt;0,V34,IF(BA35&gt;0,V35,IF(BA36&gt;0,V36,IF(BA37&gt;0,V37,IF(BA38&gt;0,V38,IF(BA39&gt;0,V39,IF(BA40&gt;0,V40)))))))))),
IF(P24=V31,IF(BA32&gt;0,V32,IF(BA33&gt;0,V33,IF(BA34&gt;0,V34,IF(BA35&gt;0,V35,IF(BA36&gt;0,V36,IF(BA37&gt;0,V37,IF(BA38&gt;0,V38,IF(BA39&gt;0,V39,IF(BA40&gt;0,V40,IF(BA41&gt;0,V41)))))))))),
IF(P24=V32,IF(BA33&gt;0,V33,IF(BA34&gt;0,V34,IF(BA35&gt;0,V35,IF(BA36&gt;0,V36,IF(BA37&gt;0,V37,IF(BA38&gt;0,V38,IF(BA39&gt;0,V39,IF(BA40&gt;0,V40,IF(BA41&gt;0,V41,IF(BA42&gt;0,V42)))))))))),
IF(P24=V33,IF(BA34&gt;0,V34,IF(BA35&gt;0,V35,IF(BA36&gt;0,V36,IF(BA37&gt;0,V37,IF(BA38&gt;0,V38,IF(BA39&gt;0,V39,IF(BA40&gt;0,V40,IF(BA41&gt;0,V41,IF(BA42&gt;0,V42,IF(BA43&gt;0,V43)))))))))),
IF(P24=V34,IF(BA35&gt;0,V35,IF(BA36&gt;0,V36,IF(BA37&gt;0,V37,IF(BA38&gt;0,V38,IF(BA39&gt;0,V39,IF(BA40&gt;0,V40,IF(BA41&gt;0,V41,IF(BA42&gt;0,V42,IF(BA43&gt;0,V43,IF(BA44&gt;0,V44)))))))))),
IF(P24=V35,IF(BA36&gt;0,V36,IF(BA37&gt;0,V37,IF(BA38&gt;0,V38,IF(BA39&gt;0,V39,IF(BA40&gt;0,V40,IF(BA41&gt;0,V41,IF(BA42&gt;0,V42,IF(BA43&gt;0,V43,IF(BA44&gt;0,V44,IF(BA45&gt;0,V45)))))))))),
IF(P24=V36,IF(BA37&gt;0,V37,IF(BA38&gt;0,V38,IF(BA39&gt;0,V39,IF(BA40&gt;0,V40,IF(BA41&gt;0,V41,IF(BA42&gt;0,V42,IF(BA43&gt;0,V43,IF(BA44&gt;0,V44,IF(BA45&gt;0,V46,IF(BA46&gt;0,V46)))))))))),
IF(P24=V37,IF(BA38&gt;0,V38,IF(BA39&gt;0,V39,IF(BA40&gt;0,V40,IF(BA41&gt;0,V41,IF(BA42&gt;0,V42,IF(BA43&gt;0,V43,IF(BA44&gt;0,V44,IF(BA45&gt;0,V45,IF(BA46&gt;0,V46,IF(BA47&gt;0,V47)))))))))),
IF(P24=V38,IF(BA39&gt;0,V39,IF(BA40&gt;0,V40,IF(BA41&gt;0,V41,IF(BA42&gt;0,V42,IF(BA43&gt;0,V43,IF(BA44&gt;0,V44,IF(BA45&gt;0,V45,IF(BA46&gt;0,V46,IF(BA47&gt;0,V47,IF(BA48&gt;0,V48)))))))))),
IF(P24=V39,IF(BA40&gt;0,V40,IF(BA41&gt;0,V41,IF(BA42&gt;0,V42,IF(BA43&gt;0,V43,IF(BA44&gt;0,V44,IF(BA45&gt;0,V45,IF(BA46&gt;0,V46,IF(BA47&gt;0,V47,IF(BA48&gt;0,V48,IF(BA49&gt;0,V49)))))))))),
IF(P24=V40,IF(BA41&gt;0,V41,IF(BA42&gt;0,V42,IF(BA43&gt;0,V43,IF(BA44&gt;0,V44,IF(BA45&gt;0,V45,IF(BA46&gt;0,V46,IF(BA47&gt;0,V47,IF(BA48&gt;0,V48,IF(BA49&gt;0,V49,IF(BA50&gt;0,V50)))))))))),
IF(P24=V41,IF(BA42&gt;0,V42,IF(BA43&gt;0,V43,IF(BA44&gt;0,V44,IF(BA45&gt;0,V45,IF(BA46&gt;0,V46,IF(BA47&gt;0,V47,IF(BA48&gt;0,V48,IF(BA49&gt;0,V49,IF(BA50&gt;0,V50,IF(BA51&gt;0,V51)))))))))),
IF(P24=V42,IF(BA33&gt;0,V33,IF(BA44&gt;0,V44,IF(BA44&gt;0,V45,IF(BA46&gt;0,V46,IF(BA47&gt;0,V47,IF(BA48&gt;0,V48,IF(BA49&gt;0,V49,IF(BA50&gt;0,V50,IF(BA51&gt;0,V51,IF(BA52&gt;0,V52)))))))))),
IF(P24=V43,IF(BA44&gt;0,V44,IF(BA45&gt;0,V45,IF(BA46&gt;0,V46,IF(BA47&gt;0,V47,IF(BA48&gt;0,V48,IF(BA49&gt;0,V49,IF(BA50&gt;0,V50,IF(BA51&gt;0,V51,IF(BA52&gt;0,V52,IF(BA53&gt;0,V53)))))))))),
IF(P24=V44,IF(BA45&gt;0,V45,IF(BA46&gt;0,V46,IF(BA47&gt;0,V47,IF(BA48&gt;0,V48,IF(BA49&gt;0,V49,IF(BA50&gt;0,V50,IF(BA51&gt;0,V51,IF(BA52&gt;0,V52,IF(BA53&gt;0,V53,IF(BA54&gt;0,V54)))))))))),
IF(P24=V45,IF(BA46&gt;0,V46,IF(BA47&gt;0,V47,IF(BA48&gt;0,V48,IF(BA49&gt;0,V49,IF(BA50&gt;0,V50,IF(BA51&gt;0,V51,IF(BA52&gt;0,V52,IF(BA53&gt;0,V53,IF(BA54&gt;0,V54,IF(BA55&gt;0,V55)))))))))),
IF(P24=V46,IF(BA47&gt;0,V47,IF(BA48&gt;0,V48,IF(BA49&gt;0,V49,IF(BA50&gt;0,V50,IF(BA51&gt;0,V51,IF(BA52&gt;0,V52,IF(BA53&gt;0,V53,IF(BA54&gt;0,V54,IF(BA55&gt;0,V55,IF(BA56&gt;0,V56)))))))))),
IF(P24=V47,IF(BA48&gt;0,V48,IF(BA49&gt;0,V49,IF(BA50&gt;0,V50,IF(BA51&gt;0,V51,IF(BA52&gt;0,V52,IF(BA53&gt;0,V53,IF(BA54&gt;0,V54,IF(BA55&gt;0,V55,IF(BA56&gt;0,V56,IF(BA57&gt;0,V57)))))))))),
IF(P24=V48,IF(BA49&gt;0,V49,IF(BA50&gt;0,V50,IF(BA51&gt;0,V51,IF(BA52&gt;0,V52,IF(BA53&gt;0,V53,IF(BA54&gt;0,V54,IF(BA55&gt;0,V55,IF(BA56&gt;0,V56,IF(BA57&gt;0,V57,IF(BA58&gt;0,V58)))))))))),
IF(P24=V49,IF(BA50&gt;0,V50,IF(BA51&gt;0,V51,IF(BA52&gt;0,V52,IF(BA53&gt;0,V53,IF(BA54&gt;0,V54,IF(BA55&gt;0,V55,IF(BA56&gt;0,V56,IF(BA57&gt;0,V57,IF(BA58&gt;0,V58,IF(BA59&gt;0,V59)))))))))),
IF(P24=V50,IF(BA51&gt;0,V51,IF(BA52&gt;0,V52,IF(BA53&gt;0,V53,IF(BA54&gt;0,V54,IF(BA55&gt;0,V55,IF(BA56&gt;0,V56,IF(BA57&gt;0,V57,IF(BA58&gt;0,V58,IF(BA59&gt;0,V59,IF(BA60&gt;0,V60)))))))))),
IF(P24=V51,IF(BA52&gt;0,V52,IF(BA53&gt;0,V53,IF(BA54&gt;0,V54,IF(BA55&gt;0,V55,IF(BA56&gt;0,V56,IF(BA57&gt;0,V57,IF(BA58&gt;0,V58,IF(BA59&gt;0,V59,IF(BA60&gt;0,V60,IF(BA61&gt;0,V61)))))))))),
IF(P24=V52,IF(BA53&gt;0,V53,IF(BA54&gt;0,V54,IF(BA55&gt;0,V55,IF(BA56&gt;0,V56,IF(BA57&gt;0,V57,IF(BA58&gt;0,V58,IF(BA59&gt;0,V59,IF(BA60&gt;0,V60,IF(BA61&gt;0,V61,IF(BA62&gt;0,V62)))))))))),
IF(P24=V53,IF(BA54&gt;0,V54,IF(BA55&gt;0,V55,IF(BA56&gt;0,V56,IF(BA57&gt;0,V57,IF(BA58&gt;0,V58,IF(BA59&gt;0,V59,IF(BA60&gt;0,V60,IF(BA61&gt;0,V61,IF(BA62&gt;0,V62,IF(BA63&gt;0,V63)))))))))),
IF(P24=V54,IF(BA55&gt;0,V55,IF(BA56&gt;0,V56,IF(BA57&gt;0,V57,IF(BA58&gt;0,V58,IF(BA59&gt;0,V59,IF(BA60&gt;0,V60,IF(BA61&gt;0,V61,IF(BA62&gt;0,V62,IF(BA63&gt;0,V63,IF(BA64&gt;0,V64)))))))))),
IF(P24=V55,IF(BA56&gt;0,V56,IF(BA57&gt;0,V57,IF(BA58&gt;0,V58,IF(BA59&gt;0,V59,IF(BA60&gt;0,V60,IF(BA61&gt;0,V61,IF(BA62&gt;0,V62,IF(BA63&gt;0,V63,IF(BA64&gt;0,V64,IF(BA65&gt;0,V65)))))))))),
IF(P24=V56,IF(BA57&gt;0,V57,IF(BA58&gt;0,V58,IF(BA59&gt;0,V59,IF(BA60&gt;0,V60,IF(BA61&gt;0,V61,IF(BA62&gt;0,V62,IF(BA63&gt;0,V63,IF(BA64&gt;0,V64,IF(BA65&gt;0,V65,IF(BA66&gt;0,V66)))))))))),
IF(P24=V57,IF(BA58&gt;0,V58,IF(BA59&gt;0,V59,IF(BA60&gt;0,V60,IF(BA61&gt;0,V61,IF(BA62&gt;0,V62,IF(BA63&gt;0,V63,IF(BA64&gt;0,V64,IF(BA65&gt;0,V65,IF(BA66&gt;0,V66,IF(BA67&gt;0,V67)))))))))),
IF(P24=V58,IF(BA59&gt;0,V59,IF(BA60&gt;0,V60,IF(BA61&gt;0,V61,IF(BA62&gt;0,V62,IF(BA63&gt;0,V63,IF(BA64&gt;0,V64,IF(BA65&gt;0,V65,IF(BA66&gt;0,V66,IF(BA67&gt;0,V67,IF(BA68&gt;0,V68)))))))))),
IF(P24=V59,IF(BA60&gt;0,V60,IF(BA61&gt;0,V61,IF(BA62&gt;0,V62,IF(BA63&gt;0,V63,IF(BA64&gt;0,V64,IF(BA65&gt;0,V65,IF(BA66&gt;0,V66,IF(BA67&gt;0,V67,IF(BA68&gt;0,V68,IF(BA69&gt;0,V69)))))))))),
IF(P24=V60,IF(BA61&gt;0,V61,IF(BA62&gt;0,V62,IF(BA63&gt;0,V63,IF(BA64&gt;0,V64,IF(BA65&gt;0,V65,IF(BA66&gt;0,V66,IF(BA67&gt;0,V67,IF(BA68&gt;0,V68,IF(BA69&gt;0,V69,IF(BA70&gt;0,V70)))))))))),
IF(P24=V61,IF(BA62&gt;0,V62,IF(BA63&gt;0,V63,IF(BA64&gt;0,V64,IF(BA65&gt;0,V65,IF(BA66&gt;0,V66,IF(BA67&gt;0,V67,IF(BA68&gt;0,V68,IF(BA69&gt;0,V69,IF(BA70&gt;0,V70,IF(BA71&gt;0,V71)))))))))),
IF(P24=V62,IF(BA63&gt;0,V63,IF(BA64&gt;0,V64,IF(BA65&gt;0,V65,IF(BA66&gt;0,V66,IF(BA67&gt;0,V67,IF(BA68&gt;0,V68,IF(BA69&gt;0,V69,IF(BA70&gt;0,V70,IF(BA71&gt;0,V71,IF(BA72&gt;0,V72)))))))))),
IF(P24=V63,IF(BA64&gt;0,V64,IF(BA65&gt;0,V65,IF(BA66&gt;0,V66,IF(BA67&gt;0,V67,IF(BA68&gt;0,V68,IF(BA69&gt;0,V69,IF(BA70&gt;0,V70,IF(BA71&gt;0,V71,IF(BA72&gt;0,V72,IF(BA73&gt;0,V73)))))))))),
IF(P24=V64,IF(BA65&gt;0,V65,IF(BA66&gt;0,V66,IF(BA67&gt;0,V67,IF(BA68&gt;0,V68,IF(BA69&gt;0,V69,IF(BA70&gt;0,V70,IF(BA71&gt;0,V71,IF(BA72&gt;0,V72,IF(BA73&gt;0,V73,IF(BA74&gt;0,V74)))))))))),
IF(P24=V65,IF(BA66&gt;0,V66,IF(BA67&gt;0,V67,IF(BA68&gt;0,V68,IF(BA69&gt;0,V69,IF(BA70&gt;0,V70,IF(BA71&gt;0,V71,IF(BA72&gt;0,V72,IF(BA73&gt;0,V73,IF(BA74&gt;0,V74,IF(BA75&gt;0,V75)))))))))),
IF(P24=V66,IF(BA67&gt;0,V67,IF(BA68&gt;0,V68,IF(BA69&gt;0,V69,IF(BA70&gt;0,V70,IF(BA71&gt;0,V71,IF(BA72&gt;0,V72,IF(BA73&gt;0,V73,IF(BA74&gt;0,V74,IF(BA75&gt;0,V75,IF(BA76&gt;0,V76)))))))))),
IF(P24=V67,IF(BA68&gt;0,V68,IF(BA69&gt;0,V69,IF(BA70&gt;0,V70,IF(BA71&gt;0,V71,IF(BA72&gt;0,V72,IF(BA73&gt;0,V73,IF(BA74&gt;0,V74,IF(BA75&gt;0,V75,IF(BA76&gt;0,V76,IF(BA77&gt;0,V77)))))))))),
IF(P24=V68,IF(BA69&gt;0,V69,IF(BA70&gt;0,V70,IF(BA71&gt;0,V71,IF(BA72&gt;0,V72,IF(BA73&gt;0,V73,IF(BA74&gt;0,V74,IF(BA75&gt;0,V75,IF(BA76&gt;0,V76,IF(BA77&gt;0,V77,IF(BA78&gt;0,V78)))))))))),
IF(P24=V69,IF(BA70&gt;0,V70,IF(BA71&gt;0,V71,IF(BA72&gt;0,V72,IF(BA73&gt;0,V73,IF(BA74&gt;0,V74,IF(BA75&gt;0,V75,IF(BA76&gt;0,V76,IF(BA77&gt;0,V77,IF(BA78&gt;0,V78,IF(BA79&gt;0,V79)))))))))),V70)))))))))))))))))))))))))))))))))))))))))))))</f>
        <v>CLEANOUT 13-3/8" CEMENT TO 20FT ABOVE SHOE.5</v>
      </c>
      <c r="Q25" s="9">
        <f>IF($N$23&lt;24,0,IF(IF(P25=V19,BA19,IF(P25=V20,BA20,IF(P25=V21,BA21,IF(P25=V22,BA22,IF(P25=V23,BA23,IF(P25=V24,BA24,IF(P25=V25,BA25,IF(P25=V26,BA26,IF(P25=V27,BA27,IF(P25=V28,BA28,IF(P25=V29,BA29,IF(P25=V30,BA30,IF(P25=V31,BA31,IF(P25=V32,BA32,IF(P25=V33,BA33,IF(P25=V34,BA34,IF(P25=V35,BA35,IF(P25=V36,BA36,IF(P25=V37,BA37,IF(P25=V38,BA38,IF(P25=V39,BA39,IF(P25=V40,BA40,IF(P25=V41,BA41,IF(P25=V42,BA42,IF(P25=V43,BA43,IF(P25=V44,BA44,IF(P25=V45,BA45,IF(P25=V46,BA46,IF(P25=V47,BA47,IF(P25=V48,BA48,IF(P25=V49,BA49,IF(P25=V50,BA50,IF(P25=V51,BA51,IF(P25=V52,BA52,IF(P25=V53,BA53,IF(P25=V54,BA54,IF(P25=V55,BA55,IF(P25=V56,BA56,IF(P25=V57,BA57,IF(P25=V58,BA58,IF(P25=V59,BA59,IF(P25=V60,BA60,IF(P25=V61,BA62,IF(P25=V62,BA62,IF(P25=V63,BA63,IF(P25=V64,BA64,IF(P25=V65,BA66,IF(P25=V65,BA66,IF(P25=V67,BA67,IF(P25=V68,BA68,IF(P25=V69,BA69,IF(P25=V70,BA70,BA71))))))))))))))))))))))))))))))))))))))))))))))))))))+R24&gt;24,24-R24,IF(P25=V19,BA49,IF(P25=V20,BA20,IF(P25=V21,BA21,IF(P25=V22,BA22,IF(P25=V23,BA23,IF(P25=V24,BA24,IF(P25=V25,BA25,IF(P25=V26,BA26,IF(P25=V27,BA27,IF(P25=V28,BA28,IF(P25=V29,BA29,IF(P25=V30,BA30,IF(P25=V31,BA31,IF(P25=V32,BA32,IF(P25=V32,BA32,IF(P25=V33,BA33,IF(P25=V34,BA34,IF(P25=V35,BA35,IF(P25=V36,BA36,IF(P25=V37,BA37,IF(P25=V38,BA38,IF(P25=V39,BA39,IF(P25=V40,BA40,IF(P25=V41,BA41,IF(P25=V42,BA42,IF(P25=V43,BA43,IF(P25=V44,BA44,IF(P25=V45,BA45,IF(P25=V46,BA46,IF(P25=V47,BA47,IF(P25=V48,BA48,IF(P25=V49,BA49,IF(P25=V50,BA50,IF(P25=V51,BA51,IF(P25=V52,BA52,IF(P25=V53,BA53,IF(P25=V54,BA54,IF(P25=V55,BA55,IF(P25=V56,BA56,IF(P25=V57,BA57,IF(P25=V58,BA58,IF(P25=V59,BA59,IF(P25=V60,BA60,IF(P25=V61,BA62,IF(P25=V62,BA62,IF(P25=V63,BA63,IF(P25=V64,BA64,IF(P25=V65,BA65,IF(P25=V68,BA68,IF(P25=V69,BA69,IF(P25=V70,BA70,BA71)))))))))))))))))))))))))))))))))))))))))))))))))))))</f>
        <v>2</v>
      </c>
      <c r="R25" s="10">
        <f t="shared" ref="R25:R38" si="64">R24+Q25</f>
        <v>11</v>
      </c>
      <c r="S25" s="8" t="str">
        <f>IF($Q$23&lt;24,0,IF(U24=24,0,
IF(S24=V30,IF(BC31&gt;0,V31,IF(BC32&gt;0,V32,IF(BC33&gt;0,V33,IF(BC34&gt;0,V34,IF(BC35&gt;0,V35,IF(BC36&gt;0,V36,IF(BC37&gt;0,V37,IF(BC38&gt;0,V38,IF(BC39&gt;0,V39,IF(BC40&gt;0,V40)))))))))),
IF(S24=V31,IF(BC32&gt;0,V32,IF(BC33&gt;0,V33,IF(BC34&gt;0,V34,IF(BC35&gt;0,V35,IF(BC36&gt;0,V36,IF(BC37&gt;0,V37,IF(BC38&gt;0,V38,IF(BC39&gt;0,V39,IF(BC40&gt;0,V40,IF(BC41&gt;0,V41)))))))))),
IF(S24=V32,IF(BC33&gt;0,V33,IF(BC34&gt;0,V34,IF(BC35&gt;0,V35,IF(BC36&gt;0,V36,IF(BC37&gt;0,V37,IF(BC38&gt;0,V38,IF(BC39&gt;0,V39,IF(BC40&gt;0,V40,IF(BC41&gt;0,V41,IF(BC42&gt;0,V42)))))))))),
IF(S24=V33,IF(BC34&gt;0,V34,IF(BC35&gt;0,V35,IF(BC36&gt;0,V36,IF(BC37&gt;0,V37,IF(BC38&gt;0,V38,IF(BC39&gt;0,V39,IF(BC40&gt;0,V40,IF(BC41&gt;0,V41,IF(BC42&gt;0,V42,IF(BC43&gt;0,V43)))))))))),
IF(S24=V34,IF(BC35&gt;0,V35,IF(BC36&gt;0,V36,IF(BC37&gt;0,V37,IF(BC38&gt;0,V38,IF(BC39&gt;0,V39,IF(BC40&gt;0,V40,IF(BC41&gt;0,V41,IF(BC42&gt;0,V42,IF(BC43&gt;0,V43,IF(BC44&gt;0,V44)))))))))),
IF(S24=V35,IF(BC36&gt;0,V36,IF(BC37&gt;0,V37,IF(BC38&gt;0,V38,IF(BC39&gt;0,V39,IF(BC40&gt;0,V40,IF(BC41&gt;0,V41,IF(BC42&gt;0,V42,IF(BC43&gt;0,V43,IF(BC44&gt;0,V44,IF(BC45&gt;0,V45)))))))))),
IF(S24=V36,IF(BC37&gt;0,V37,IF(BC38&gt;0,V38,IF(BC39&gt;0,V39,IF(BC40&gt;0,V40,IF(BC41&gt;0,V41,IF(BC42&gt;0,V42,IF(BC43&gt;0,V43,IF(BC44&gt;0,V44,IF(BC45&gt;0,V46,IF(BC46&gt;0,V46)))))))))),
IF(S24=V37,IF(BC38&gt;0,V38,IF(BC39&gt;0,V39,IF(BC40&gt;0,V40,IF(BC41&gt;0,V41,IF(BC42&gt;0,V42,IF(BC43&gt;0,V43,IF(BC44&gt;0,V44,IF(BC45&gt;0,V45,IF(BC46&gt;0,V46,IF(BC47&gt;0,V47)))))))))),
IF(S24=V38,IF(BC39&gt;0,V39,IF(BC40&gt;0,V40,IF(BC41&gt;0,V41,IF(BC42&gt;0,V42,IF(BC43&gt;0,V43,IF(BC44&gt;0,V44,IF(BC45&gt;0,V45,IF(BC46&gt;0,V46,IF(BC47&gt;0,V47,IF(BC48&gt;0,V48)))))))))),
IF(S24=V39,IF(BC40&gt;0,V40,IF(BC41&gt;0,V41,IF(BC42&gt;0,V42,IF(BC43&gt;0,V43,IF(BC44&gt;0,V44,IF(BC45&gt;0,V45,IF(BC46&gt;0,V46,IF(BC47&gt;0,V47,IF(BC48&gt;0,V48,IF(BC49&gt;0,V49)))))))))),
IF(S24=V40,IF(BC41&gt;0,V41,IF(BC42&gt;0,V42,IF(BC43&gt;0,V43,IF(BC44&gt;0,V44,IF(BC45&gt;0,V45,IF(BC46&gt;0,V46,IF(BC47&gt;0,V47,IF(BC48&gt;0,V48,IF(BC49&gt;0,V49,IF(BC50&gt;0,V50)))))))))),
IF(S24=V41,IF(BC42&gt;0,V42,IF(BC43&gt;0,V43,IF(BC44&gt;0,V44,IF(BC45&gt;0,V45,IF(BC46&gt;0,V46,IF(BC47&gt;0,V47,IF(BC48&gt;0,V48,IF(BC49&gt;0,V49,IF(BC50&gt;0,V50,IF(BC51&gt;0,V51)))))))))),
IF(S24=V42,IF(BC33&gt;0,V33,IF(BC44&gt;0,V44,IF(BC44&gt;0,V45,IF(BC46&gt;0,V46,IF(BC47&gt;0,V47,IF(BC48&gt;0,V48,IF(BC49&gt;0,V49,IF(BC50&gt;0,V50,IF(BC51&gt;0,V51,IF(BC52&gt;0,V52)))))))))),
IF(S24=V43,IF(BC44&gt;0,V44,IF(BC45&gt;0,V45,IF(BC46&gt;0,V46,IF(BC47&gt;0,V47,IF(BC48&gt;0,V48,IF(BC49&gt;0,V49,IF(BC50&gt;0,V50,IF(BC51&gt;0,V51,IF(BC52&gt;0,V52,IF(BC53&gt;0,V53)))))))))),
IF(S24=V44,IF(BC45&gt;0,V45,IF(BC46&gt;0,V46,IF(BC47&gt;0,V47,IF(BC48&gt;0,V48,IF(BC49&gt;0,V49,IF(BC50&gt;0,V50,IF(BC51&gt;0,V51,IF(BC52&gt;0,V52,IF(BC53&gt;0,V53,IF(BC54&gt;0,V54)))))))))),
IF(S24=V45,IF(BC46&gt;0,V46,IF(BC47&gt;0,V47,IF(BC48&gt;0,V48,IF(BC49&gt;0,V49,IF(BC50&gt;0,V50,IF(BC51&gt;0,V51,IF(BC52&gt;0,V52,IF(BC53&gt;0,V53,IF(BC54&gt;0,V54,IF(BC55&gt;0,V55)))))))))),
IF(S24=V46,IF(BC47&gt;0,V47,IF(BC48&gt;0,V48,IF(BC49&gt;0,V49,IF(BC50&gt;0,V50,IF(BC51&gt;0,V51,IF(BC52&gt;0,V52,IF(BC53&gt;0,V53,IF(BC54&gt;0,V54,IF(BC55&gt;0,V55,IF(BC56&gt;0,V56)))))))))),
IF(S24=V47,IF(BC48&gt;0,V48,IF(BC49&gt;0,V49,IF(BC50&gt;0,V50,IF(BC51&gt;0,V51,IF(BC52&gt;0,V52,IF(BC53&gt;0,V53,IF(BC54&gt;0,V54,IF(BC55&gt;0,V55,IF(BC56&gt;0,V56,IF(BC57&gt;0,V57)))))))))),
IF(S24=V48,IF(BC49&gt;0,V49,IF(BC50&gt;0,V50,IF(BC51&gt;0,V51,IF(BC52&gt;0,V52,IF(BC53&gt;0,V53,IF(BC54&gt;0,V54,IF(BC55&gt;0,V55,IF(BC56&gt;0,V56,IF(BC57&gt;0,V57,IF(BC58&gt;0,V58)))))))))),
IF(S24=V49,IF(BC50&gt;0,V50,IF(BC51&gt;0,V51,IF(BC52&gt;0,V52,IF(BC53&gt;0,V53,IF(BC54&gt;0,V54,IF(BC55&gt;0,V55,IF(BC56&gt;0,V56,IF(BC57&gt;0,V57,IF(BC58&gt;0,V58,IF(BC59&gt;0,V59)))))))))),
IF(S24=V50,IF(BC51&gt;0,V51,IF(BC52&gt;0,V52,IF(BC53&gt;0,V53,IF(BC54&gt;0,V54,IF(BC55&gt;0,V55,IF(BC56&gt;0,V56,IF(BC57&gt;0,V57,IF(BC58&gt;0,V58,IF(BC59&gt;0,V59,IF(BC60&gt;0,V60)))))))))),
IF(S24=V51,IF(BC52&gt;0,V52,IF(BC53&gt;0,V53,IF(BC54&gt;0,V54,IF(BC55&gt;0,V55,IF(BC56&gt;0,V56,IF(BC57&gt;0,V57,IF(BC58&gt;0,V58,IF(BC59&gt;0,V59,IF(BC60&gt;0,V60,IF(BC61&gt;0,V61)))))))))),
IF(S24=V52,IF(BC53&gt;0,V53,IF(BC54&gt;0,V54,IF(BC55&gt;0,V55,IF(BC56&gt;0,V56,IF(BC57&gt;0,V57,IF(BC58&gt;0,V58,IF(BC59&gt;0,V59,IF(BC60&gt;0,V60,IF(BC61&gt;0,V61,IF(BC62&gt;0,V62)))))))))),
IF(S24=V53,IF(BC54&gt;0,V54,IF(BC55&gt;0,V55,IF(BC56&gt;0,V56,IF(BC57&gt;0,V57,IF(BC58&gt;0,V58,IF(BC59&gt;0,V59,IF(BC60&gt;0,V60,IF(BC61&gt;0,V61,IF(BC62&gt;0,V62,IF(BC63&gt;0,V63)))))))))),
IF(S24=V54,IF(BC55&gt;0,V55,IF(BC56&gt;0,V56,IF(BC57&gt;0,V57,IF(BC58&gt;0,V58,IF(BC59&gt;0,V59,IF(BC60&gt;0,V60,IF(BC61&gt;0,V61,IF(BC62&gt;0,V62,IF(BC63&gt;0,V63,IF(BC64&gt;0,V64)))))))))),
IF(S24=V55,IF(BC56&gt;0,V56,IF(BC57&gt;0,V57,IF(BC58&gt;0,V58,IF(BC59&gt;0,V59,IF(BC60&gt;0,V60,IF(BC61&gt;0,V61,IF(BC62&gt;0,V62,IF(BC63&gt;0,V63,IF(BC64&gt;0,V64,IF(BC65&gt;0,V65)))))))))),
IF(S24=V56,IF(BC57&gt;0,V57,IF(BC58&gt;0,V58,IF(BC59&gt;0,V59,IF(BC60&gt;0,V60,IF(BC61&gt;0,V61,IF(BC62&gt;0,V62,IF(BC63&gt;0,V63,IF(BC64&gt;0,V64,IF(BC65&gt;0,V65,IF(BC66&gt;0,V66)))))))))),
IF(S24=V57,IF(BC58&gt;0,V58,IF(BC59&gt;0,V59,IF(BC60&gt;0,V60,IF(BC61&gt;0,V61,IF(BC62&gt;0,V62,IF(BC63&gt;0,V63,IF(BC64&gt;0,V64,IF(BC65&gt;0,V65,IF(BC66&gt;0,V66,IF(BC67&gt;0,V67)))))))))),
IF(S24=V58,IF(BC59&gt;0,V59,IF(BC60&gt;0,V60,IF(BC61&gt;0,V61,IF(BC62&gt;0,V62,IF(BC63&gt;0,V63,IF(BC64&gt;0,V64,IF(BC65&gt;0,V65,IF(BC66&gt;0,V66,IF(BC67&gt;0,V67,IF(BC68&gt;0,V68)))))))))),
IF(S24=V59,IF(BC60&gt;0,V60,IF(BC61&gt;0,V61,IF(BC62&gt;0,V62,IF(BC63&gt;0,V63,IF(BC64&gt;0,V64,IF(BC65&gt;0,V65,IF(BC66&gt;0,V66,IF(BC67&gt;0,V67,IF(BC68&gt;0,V68,IF(BC69&gt;0,V69)))))))))),
IF(S24=V60,IF(BC61&gt;0,V61,IF(BC62&gt;0,V62,IF(BC63&gt;0,V63,IF(BC64&gt;0,V64,IF(BC65&gt;0,V65,IF(BC66&gt;0,V66,IF(BC67&gt;0,V67,IF(BC68&gt;0,V68,IF(BC69&gt;0,V69,IF(BC70&gt;0,V70)))))))))),
IF(S24=V61,IF(BC62&gt;0,V62,IF(BC63&gt;0,V63,IF(BC64&gt;0,V64,IF(BC65&gt;0,V65,IF(BC66&gt;0,V66,IF(BC67&gt;0,V67,IF(BC68&gt;0,V68,IF(BC69&gt;0,V69,IF(BC70&gt;0,V70,IF(BC71&gt;0,V71)))))))))),
IF(S24=V62,IF(BC63&gt;0,V63,IF(BC64&gt;0,V64,IF(BC65&gt;0,V65,IF(BC66&gt;0,V66,IF(BC67&gt;0,V67,IF(BC68&gt;0,V68,IF(BC69&gt;0,V69,IF(BC70&gt;0,V70,IF(BC71&gt;0,V71,IF(BC72&gt;0,V72)))))))))),
IF(S24=V63,IF(BC64&gt;0,V64,IF(BC65&gt;0,V65,IF(BC66&gt;0,V66,IF(BC67&gt;0,V67,IF(BC68&gt;0,V68,IF(BC69&gt;0,V69,IF(BC70&gt;0,V70,IF(BC71&gt;0,V71,IF(BC72&gt;0,V72,IF(BC73&gt;0,V73)))))))))),
IF(S24=V64,IF(BC65&gt;0,V65,IF(BC66&gt;0,V66,IF(BC67&gt;0,V67,IF(BC68&gt;0,V68,IF(BC69&gt;0,V69,IF(BC70&gt;0,V70,IF(BC71&gt;0,V71,IF(BC72&gt;0,V72,IF(BC73&gt;0,V73,IF(BC74&gt;0,V74)))))))))),
IF(S24=V65,IF(BC66&gt;0,V66,IF(BC67&gt;0,V67,IF(BC68&gt;0,V68,IF(BC69&gt;0,V69,IF(BC70&gt;0,V70,IF(BC71&gt;0,V71,IF(BC72&gt;0,V72,IF(BC73&gt;0,V73,IF(BC74&gt;0,V74,IF(BC75&gt;0,V75)))))))))),
IF(S24=V66,IF(BC67&gt;0,V67,IF(BC68&gt;0,V68,IF(BC69&gt;0,V69,IF(BC70&gt;0,V70,IF(BC71&gt;0,V71,IF(BC72&gt;0,V72,IF(BC73&gt;0,V73,IF(BC74&gt;0,V74,IF(BC75&gt;0,V75,IF(BC76&gt;0,V76)))))))))),
IF(S24=V67,IF(BC68&gt;0,V68,IF(BC69&gt;0,V69,IF(BC70&gt;0,V70,IF(BC71&gt;0,V71,IF(BC72&gt;0,V72,IF(BC73&gt;0,V73,IF(BC74&gt;0,V74,IF(BC75&gt;0,V75,IF(BC76&gt;0,V76,IF(BC77&gt;0,V77)))))))))),
IF(S24=V68,IF(BC69&gt;0,V69,IF(BC70&gt;0,V70,IF(BC71&gt;0,V71,IF(BC72&gt;0,V72,IF(BC73&gt;0,V73,IF(BC74&gt;0,V74,IF(BC75&gt;0,V75,IF(BC76&gt;0,V76,IF(BC77&gt;0,V77,IF(BC78&gt;0,V78)))))))))),
IF(S24=V69,IF(BC70&gt;0,V70,IF(BC71&gt;0,V71,IF(BC72&gt;0,V72,IF(BC73&gt;0,V73,IF(BC74&gt;0,V74,IF(BC75&gt;0,V75,IF(BC76&gt;0,V76,IF(BC77&gt;0,V77,IF(BC78&gt;0,V78,IF(BC79&gt;0,V79)))))))))),
IF(S24=V70,IF(BC71&gt;0,V71,IF(BC72&gt;0,V72,IF(BC73&gt;0,V73,IF(BC74&gt;0,V74,IF(BC75&gt;0,V75,IF(BC76&gt;0,V76,IF(BC77&gt;0,V77,IF(BC78&gt;0,V78,IF(BC79&gt;0,V79,IF(BC80&gt;0,V80)))))))))),
IF(S24=V71,IF(BC72&gt;0,V72,IF(BC73&gt;0,V73,IF(BC74&gt;0,V74,IF(BC75&gt;0,V75,IF(BC76&gt;0,V76,IF(BC77&gt;0,V77,IF(BC78&gt;0,V78,IF(BC79&gt;0,V79,IF(BC80&gt;0,V80,IF(BC81&gt;0,V81)))))))))),
IF(S24=V72,IF(BC73&gt;0,V73,IF(BC74&gt;0,V74,IF(BC75&gt;0,V75,IF(BC76&gt;0,V76,IF(BC77&gt;0,V77,IF(BC78&gt;0,V78,IF(BC79&gt;0,V79,IF(BC80&gt;0,V80,IF(BC81&gt;0,V81,IF(BC82&gt;0,V82)))))))))),"V73")))))))))))))))))))))))))))))))))))))))))))))</f>
        <v>CLEANOUT 13-3/8" CEMENT TO 20FT ABOVE SHOE.10</v>
      </c>
      <c r="T25" s="9">
        <f>IF($Q$23&lt;24,0,IF(IF(S25=V28,BC28,IF(S25=V29,BC29,IF(S25=V30,BC30,IF(S25=V31,BC31,IF(S25=V32,BC32,IF(S25=V33,BC33,IF(S25=V34,BC34,IF(S25=V35,BC35,IF(S25=V36,BC36,IF(S25=V37,BC37,IF(S25=V38,BC38,IF(S25=V39,BC39,IF(S25=V40,BC40,IF(S25=V41,BC41,IF(S25=V42,BC42,IF(S25=V43,BC43,IF(S25=V44,BC44,IF(S25=V45,BC45,IF(S25=V46,BC46,IF(S25=V47,BC47,IF(S25=V48,BC48,IF(S25=V49,BC49,IF(S25=V50,BC50,IF(S25=V51,BC51,IF(S25=V52,BC52,IF(S25=V53,BC53,IF(S25=V54,BC54,IF(S25=V55,BC55,IF(S25=V56,BC56,IF(S25=V57,BC57,IF(S25=V58,BC58,IF(S25=V59,BC59,IF(S25=V60,BC60,IF(S25=V61,BC62,IF(S25=V62,BC62,IF(S25=V63,BC63,IF(S25=V64,BC64,IF(S25=V65,BC65,IF(S25=V66,BC66,IF(S25=V67,BC67,IF(S25=V68,BC68,IF(S25=V69,BC69,IF(S25=V70,BC70,IF(S25=V71,BC71,IF(S25=V72,BC72,BC73)))))))))))))))))))))))))))))))))))))))))))))+U24&gt;24,24-U24,IF(S25=V19,BC49,IF(S25=V20,BC20,IF(S25=V21,BC21,IF(S25=V22,BC22,IF(S25=V23,BC23,IF(S25=V24,BC24,IF(S25=V25,BC25,IF(S25=V26,BC26,IF(S25=V27,BC27,IF(S25=V28,BC28,IF(S25=V29,BC29,IF(S25=V30,BC30,IF(S25=V31,BC31,IF(S25=V32,BC32,IF(S25=V32,BC32,IF(S25=V33,BC33,IF(S25=V34,BC34,IF(S25=V35,BC35,IF(S25=V36,BC36,IF(S25=V37,BC37,IF(S25=V38,BC38,IF(S25=V39,BC39,IF(S25=V40,BC40,IF(S25=V41,BC41,IF(S25=V42,BC42,IF(S25=V43,BC43,IF(S25=V44,BC44,IF(S25=V45,BC45,IF(S25=V46,BC46,IF(S25=V47,BC47,IF(S25=V48,BC48,IF(S25=V49,BC49,IF(S25=V50,BC50,IF(S25=V51,BC51,IF(S25=V52,BC52,IF(S25=V53,BC53,IF(S25=V54,BC54,IF(S25=V55,BC55,IF(S25=V56,BC56,IF(S25=V57,BC57,IF(S25=V58,BC58,IF(S25=V59,BC59,IF(S25=V60,BC60,IF(S25=V61,BC62,IF(S25=V62,BC62,IF(S25=V63,BC63,IF(S25=V64,BC64,IF(S25=V65,BC65,IF(S25=V66,BC66,IF(S25=V67,BC67,IF(S25=V68,BC68,IF(S25=V69,BC69,IF(S25=V70,BC70,IF(S25=V71,BC71,IF(S25=V72,BC72,BC73)))))))))))))))))))))))))))))))))))))))))))))))))))))))))</f>
        <v>1</v>
      </c>
      <c r="U25" s="10">
        <f t="shared" ref="U25:U38" si="65">U24+T25</f>
        <v>3</v>
      </c>
      <c r="V25" s="12" t="s">
        <v>20</v>
      </c>
      <c r="W25" s="14"/>
      <c r="X25" s="14"/>
      <c r="Y25" s="14"/>
      <c r="Z25" s="37">
        <f t="shared" si="20"/>
        <v>25</v>
      </c>
      <c r="AA25" s="56">
        <v>2</v>
      </c>
      <c r="AB25" s="57"/>
      <c r="AC25" s="58">
        <f t="shared" si="21"/>
        <v>155</v>
      </c>
      <c r="AD25" s="59">
        <f t="shared" si="3"/>
        <v>6.458333333333333</v>
      </c>
      <c r="AE25" s="53">
        <f t="shared" si="22"/>
        <v>2</v>
      </c>
      <c r="AF25" s="54">
        <f t="shared" si="23"/>
        <v>131</v>
      </c>
      <c r="AG25" s="53">
        <f t="shared" si="4"/>
        <v>2</v>
      </c>
      <c r="AH25" s="54">
        <f t="shared" si="53"/>
        <v>107</v>
      </c>
      <c r="AI25" s="53">
        <f t="shared" si="5"/>
        <v>2</v>
      </c>
      <c r="AJ25" s="54">
        <f t="shared" si="54"/>
        <v>83</v>
      </c>
      <c r="AK25" s="53">
        <f t="shared" si="6"/>
        <v>2</v>
      </c>
      <c r="AL25" s="54">
        <f t="shared" si="55"/>
        <v>59</v>
      </c>
      <c r="AM25" s="53">
        <f t="shared" si="7"/>
        <v>2</v>
      </c>
      <c r="AN25" s="54">
        <f t="shared" si="56"/>
        <v>35</v>
      </c>
      <c r="AO25" s="53">
        <f t="shared" si="8"/>
        <v>2</v>
      </c>
      <c r="AP25" s="54">
        <f t="shared" si="57"/>
        <v>11</v>
      </c>
      <c r="AQ25" s="53">
        <f t="shared" si="9"/>
        <v>0</v>
      </c>
      <c r="AR25" s="54">
        <f t="shared" si="58"/>
        <v>0</v>
      </c>
      <c r="AS25" s="53">
        <f t="shared" si="10"/>
        <v>0</v>
      </c>
      <c r="AT25" s="54">
        <f t="shared" si="59"/>
        <v>0</v>
      </c>
      <c r="AU25" s="53">
        <f t="shared" si="11"/>
        <v>0</v>
      </c>
      <c r="AV25" s="54">
        <f t="shared" si="60"/>
        <v>0</v>
      </c>
      <c r="AW25" s="53">
        <f t="shared" si="12"/>
        <v>0</v>
      </c>
      <c r="AX25" s="54">
        <f t="shared" si="61"/>
        <v>0</v>
      </c>
      <c r="AY25" s="53">
        <f t="shared" si="0"/>
        <v>0</v>
      </c>
      <c r="AZ25" s="54">
        <f t="shared" si="62"/>
        <v>0</v>
      </c>
      <c r="BA25" s="53">
        <f t="shared" si="1"/>
        <v>0</v>
      </c>
      <c r="BB25" s="54">
        <f t="shared" si="30"/>
        <v>0</v>
      </c>
      <c r="BC25" s="53">
        <f t="shared" si="2"/>
        <v>0</v>
      </c>
      <c r="BD25" s="54">
        <f t="shared" si="31"/>
        <v>0</v>
      </c>
      <c r="BE25" s="38"/>
      <c r="BF25" s="38"/>
      <c r="BG25" s="38"/>
      <c r="BK25" s="38"/>
      <c r="BL25" s="38"/>
      <c r="BM25" s="38"/>
      <c r="BN25" s="38"/>
      <c r="BO25" s="38"/>
      <c r="BP25" s="38"/>
      <c r="BQ25" s="38"/>
      <c r="BR25" s="38"/>
      <c r="BS25" s="60">
        <v>3</v>
      </c>
      <c r="BT25" s="61">
        <f t="shared" si="46"/>
        <v>139.5</v>
      </c>
      <c r="BU25" s="67">
        <f t="shared" si="13"/>
        <v>2</v>
      </c>
      <c r="BV25" s="68">
        <f t="shared" si="47"/>
        <v>152</v>
      </c>
      <c r="BW25" s="64">
        <f t="shared" si="48"/>
        <v>3000</v>
      </c>
      <c r="BX25" s="65">
        <v>3000</v>
      </c>
      <c r="BY25" s="87"/>
      <c r="BZ25" s="66">
        <v>21</v>
      </c>
      <c r="CA25" s="12" t="s">
        <v>118</v>
      </c>
      <c r="CB25" s="38"/>
      <c r="CC25" s="38"/>
      <c r="CD25" s="38"/>
      <c r="CE25" s="38"/>
      <c r="CF25" s="38"/>
      <c r="CG25" s="38"/>
      <c r="CH25" s="38"/>
    </row>
    <row r="26" spans="1:86" ht="15" customHeight="1" x14ac:dyDescent="0.25">
      <c r="A26" s="8">
        <f t="shared" ref="A26:A37" si="66">IF($T$5&lt;24,0,IF(C25=24,0,
IF(A25=V19,IF(AQ20&gt;0,V20,IF(AQ21&gt;0,V21,IF(AQ22&gt;0,V22,IF(AQ23&gt;0,V23,IF(AQ24&gt;0,V24,IF(AQ25&gt;0,V25,IF(AQ26&gt;0,V26,IF(AQ27&gt;0,V27,IF(AQ28&gt;0,V28,IF(AQ29&gt;0,V29)))))))))),
IF(A25=V20,IF(AQ21&gt;0,V21,IF(AQ22&gt;0,V22,IF(AQ23&gt;0,V23,IF(AQ24&gt;0,V24,IF(AQ25&gt;0,V25,IF(AQ26&gt;0,V26,IF(AQ27&gt;0,V27,IF(AQ28&gt;0,V28,IF(AQ29&gt;0,V29,IF(AQ30&gt;0,V30)))))))))),
IF(A25=V21,IF(AQ22&gt;0,V22,IF(AQ23&gt;0,V23,IF(AQ24&gt;0,V24,IF(AQ25&gt;0,V25,IF(AQ26&gt;0,V26,IF(AQ27&gt;0,V27,IF(AQ28&gt;0,V28,IF(AQ29&gt;0,V29,IF(AQ30&gt;0,V30,IF(AQ31&gt;0,V31)))))))))),
IF(A25=V22,IF(AQ23&gt;0,V23,IF(AQ24&gt;0,V24,IF(AQ25&gt;0,V25,IF(AQ26&gt;0,V26,IF(AQ27&gt;0,V27,IF(AQ28&gt;0,V28,IF(AQ29&gt;0,V29,IF(AQ30&gt;0,V30,IF(AQ31&gt;0,V31,IF(AQ32&gt;0,V32)))))))))),
IF(A25=V23,IF(AQ24&gt;0,V24,IF(AQ25&gt;0,V25,IF(AQ26&gt;0,V26,IF(AQ27&gt;0,V27,IF(AQ28&gt;0,V28,IF(AQ29&gt;0,V29,IF(AQ30&gt;0,V30,IF(AQ31&gt;0,V31,IF(AQ32&gt;0,V32,IF(AQ33&gt;0,V33)))))))))),
IF(A25=V24,IF(AQ25&gt;0,V25,IF(AQ26&gt;0,V26,IF(AQ27&gt;0,V27,IF(AQ28&gt;0,V28,IF(AQ29&gt;0,V29,IF(AQ30&gt;0,V30,IF(AQ31&gt;0,V31,IF(AQ32&gt;0,V32,IF(AQ33&gt;0,V33,IF(AQ33&gt;0,V34)))))))))),
IF(A25=V25,IF(AQ26&gt;0,V26,IF(AQ27&gt;0,V27,IF(AQ28&gt;0,V28,IF(AQ29&gt;0,V29,IF(AQ30&gt;0,V30,IF(AQ31&gt;0,V31,IF(AQ32&gt;0,V32,IF(AQ33&gt;0,V33,IF(AQ34&gt;0,V34,IF(AQ35&gt;0,V35)))))))))),
IF(A25=V26,IF(AQ27&gt;0,V27,IF(AQ28&gt;0,V28,IF(AQ29&gt;0,V29,IF(AQ30&gt;0,V30,IF(AQ31&gt;0,V31,IF(AQ32&gt;0,V32,IF(AQ33&gt;0,V33,IF(AQ34&gt;0,V34,IF(AQ35&gt;0,V35,IF(AQ36&gt;0,V36)))))))))),
IF(A25=V27,IF(AQ28&gt;0,V28,IF(AQ29&gt;0,V29,IF(AQ30&gt;0,V30,IF(AQ31&gt;0,V31,IF(AQ32&gt;0,V32,IF(AQ33&gt;0,V33,IF(AQ34&gt;0,V34,IF(AQ35&gt;0,V35,IF(AQ36&gt;0,V36,IF(AQ37&gt;0,V37)))))))))),
IF(A25=V28,IF(AQ29&gt;0,V29,IF(AQ30&gt;0,V30,IF(AQ31&gt;0,V31,IF(AQ32&gt;0,V32,IF(AQ33&gt;0,V33,IF(AQ34&gt;0,V34,IF(AQ35&gt;0,V35,IF(AQ36&gt;0,V36,IF(AQ37&gt;0,V37,IF(AQ38&gt;0,V38)))))))))),
IF(A25=V29,IF(AQ30&gt;0,V30,IF(AQ31&gt;0,V31,IF(AQ32&gt;0,V32,IF(AQ33&gt;0,V33,IF(AQ34&gt;0,V34,IF(AQ35&gt;0,V35,IF(AQ36&gt;0,V36,IF(AQ37&gt;0,V37,IF(AQ38&gt;0,V38,IF(AQ39&gt;0,V39)))))))))),
IF(A25=V30,IF(AQ31&gt;0,V31,IF(AQ32&gt;0,V32,IF(AQ33&gt;0,V33,IF(AQ24&gt;0,V34,IF(AQ35&gt;0,V35,IF(AQ36&gt;0,V36,IF(AQ37&gt;0,V37,IF(AQ38&gt;0,V38,IF(AQ39&gt;0,V39,IF(AQ40&gt;0,V40)))))))))),
IF(A25=V31,IF(AQ32&gt;0,V32,IF(AQ33&gt;0,V33,IF(AQ34&gt;0,V34,IF(AQ35&gt;0,V35,IF(AQ36&gt;0,V36,IF(AQ37&gt;0,V37,IF(AQ38&gt;0,V38,IF(AQ39&gt;0,V39,IF(AQ40&gt;0,V40,IF(AQ41&gt;0,V41)))))))))),
IF(A25=V32,IF(AQ33&gt;0,V33,IF(AQ34&gt;0,V34,IF(AQ35&gt;0,V35,IF(AQ36&gt;0,V36,IF(AQ37&gt;0,V37,IF(AQ38&gt;0,V38,IF(AQ39&gt;0,V39,IF(AQ40&gt;0,V40,IF(AQ41&gt;0,V41,IF(AQ42&gt;0,V42)))))))))),
IF(A25=V33,IF(AQ34&gt;0,V34,IF(AQ35&gt;0,V35,IF(AQ36&gt;0,V36,IF(AQ37&gt;0,V37,IF(AQ38&gt;0,V38,IF(AQ39&gt;0,V39,IF(AQ40&gt;0,V40,IF(AQ41&gt;0,V41,IF(AQ42&gt;0,V42,IF(AQ43&gt;0,V43)))))))))),
IF(A25=V34,IF(AQ35&gt;0,V35,IF(AQ36&gt;0,V36,IF(AQ37&gt;0,V37,IF(AQ38&gt;0,V38,IF(AQ39&gt;0,V39,IF(AQ40&gt;0,V40,IF(AQ41&gt;0,V41,IF(AQ42&gt;0,V42,IF(AQ43&gt;0,V43,IF(AQ44&gt;0,V44)))))))))),
IF(A25=V35,IF(AQ36&gt;0,V36,IF(AQ37&gt;0,V37,IF(AQ38&gt;0,V38,IF(AQ39&gt;0,V39,IF(AQ40&gt;0,V40,IF(AQ41&gt;0,V41,IF(AQ42&gt;0,V42,IF(AQ43&gt;0,V43,IF(AQ44&gt;0,V44,IF(AQ45&gt;0,V45)))))))))),
IF(A25=V36,IF(AQ37&gt;0,V37,IF(AQ38&gt;0,V38,IF(AQ39&gt;0,V39,IF(AQ40&gt;0,V40,IF(AQ41&gt;0,V41,IF(AQ42&gt;0,V42,IF(AQ43&gt;0,V43,IF(AQ44&gt;0,V44,IF(AQ45&gt;0,V45,IF(AQ46&gt;0,V46)))))))))),
IF(A25=V37,IF(AQ38&gt;0,V38,IF(AQ39&gt;0,V39,IF(AQ40&gt;0,V40,IF(AQ41&gt;0,V41,IF(AQ42&gt;0,V42,IF(AQ43&gt;0,V43,IF(AQ44&gt;0,V44,IF(AQ45&gt;0,V45,IF(AQ46&gt;0,V46,IF(AQ47&gt;0,V47)))))))))),
IF(A25=V38,IF(AQ39&gt;0,V39,IF(AQ40&gt;0,V40,IF(AQ41&gt;0,V41,IF(AQ42&gt;0,V42,IF(AQ43&gt;0,V43,IF(AQ44&gt;0,V44,IF(AQ45&gt;0,V45,IF(AQ46&gt;0,V46,IF(AQ47&gt;0,V47,IF(AQ48&gt;0,V48)))))))))),
IF(A25=V39,IF(AQ40&gt;0,V40,IF(AQ41&gt;0,V41,IF(AQ42&gt;0,V42,IF(AQ43&gt;0,V43,IF(AQ44&gt;0,V44,IF(AQ45&gt;0,V45,IF(AQ46&gt;0,V46,IF(AQ47&gt;0,V47,IF(AQ48&gt;0,V48,IF(AQ49&gt;0,V49)))))))))),
IF(A25=V40,IF(AQ41&gt;0,V41,IF(AQ42&gt;0,V42,IF(AQ43&gt;0,V43,IF(AQ44&gt;0,V44,IF(AQ45&gt;0,V45,IF(AQ46&gt;0,V46,IF(AQ47&gt;0,V47,IF(AQ48&gt;0,V48,IF(AQ49&gt;0,V49,IF(AQ50&gt;0,V50)))))))))),
IF(A25=V41,IF(AQ42&gt;0,V42,IF(AQ43&gt;0,V43,IF(AQ44&gt;0,V44,IF(AQ45&gt;0,V45,IF(AQ46&gt;0,V46,IF(AQ47&gt;0,V47,IF(AQ48&gt;0,V48,IF(AQ49&gt;0,V49,IF(AQ50&gt;0,V50,IF(AQ51&gt;0,V51)))))))))),
IF(A25=V42,IF(AQ43&gt;0,V43,IF(AQ44&gt;0,V44,IF(AQ45&gt;0,V45,IF(AQ46&gt;0,V46,IF(AQ47&gt;0,V47,IF(AQ48&gt;0,V48,IF(AQ49&gt;0,V49,IF(AQ50&gt;0,V50,IF(AQ51&gt;0,V51,IF(AQ52&gt;0,V52)))))))))),
IF(A25=V43,IF(AQ44&gt;0,V44,IF(AQ45&gt;0,V45,IF(AQ45&gt;0,V46,IF(AQ47&gt;0,V47,IF(AQ48&gt;0,V48,IF(AQ49&gt;0,V49,IF(AQ50&gt;0,V50,IF(AQ51&gt;0,V51,IF(AQ52&gt;0,V52,IF(AQ53&gt;0,V53)))))))))),
IF(A25=V44,IF(AQ45&gt;0,V45,IF(AQ46&gt;0,V46,IF(AQ47&gt;0,V47,IF(AQ48&gt;0,V48,IF(AQ49&gt;0,V49,IF(AQ50&gt;0,V50,IF(AQ51&gt;0,V51,IF(AQ52&gt;0,V52,IF(AQ53&gt;0,V53,IF(AQ54&gt;0,V54)))))))))),
IF(A25=V45,IF(AQ46&gt;0,V46,IF(AQ47&gt;0,V47,IF(AQ48&gt;0,V48,IF(AQ49&gt;0,V49,IF(AQ50&gt;0,V50,IF(AQ51&gt;0,V51,IF(AQ52&gt;0,V52,IF(AQ53&gt;0,V53,IF(AQ54&gt;0,V54,IF(AQ55&gt;0,V55)))))))))),
IF(A25=V46,IF(AQ47&gt;0,V47,IF(AQ48&gt;0,V48,IF(AQ49&gt;0,V49,IF(AQ50&gt;0,V50,IF(AQ51&gt;0,V51,IF(AQ52&gt;0,V52,IF(AQ53&gt;0,V53,IF(AQ54&gt;0,V54,IF(AQ55&gt;0,V55,IF(AQ56&gt;0,V56)))))))))),
IF(A25=V47,IF(AQ48&gt;0,V48,IF(AQ49&gt;0,V49,IF(AQ50&gt;0,V50,IF(AQ51&gt;0,V51,IF(AQ52&gt;0,V52,IF(AQ53&gt;0,V53,IF(AQ54&gt;0,V54,IF(AQ55&gt;0,V55,IF(AQ56&gt;0,V56,IF(AQ57&gt;0,V57)))))))))),
IF(A25=V48,IF(AQ49&gt;0,V49,IF(AQ50&gt;0,V50,IF(AQ51&gt;0,V51,IF(AQ52&gt;0,V52,IF(AQ53&gt;0,V53,IF(AQ54&gt;0,V54,IF(AQ55&gt;0,V55,IF(AQ56&gt;0,V56,IF(AQ57&gt;0,V57,IF(AQ58&gt;0,V58)))))))))),
IF(A25=V49,IF(AQ50&gt;0,V50,IF(AQ51&gt;0,V51,IF(AQ52&gt;0,V52,IF(AQ53&gt;0,V53,IF(AQ54&gt;0,V54,IF(AQ55&gt;0,V55,IF(AQ56&gt;0,V56,IF(AQ57&gt;0,V57,IF(AQ58&gt;0,V58,IF(AQ59&gt;0,V59)))))))))),
IF(A25=V50,IF(AQ51&gt;0,V51,IF(AQ52&gt;0,V52,IF(AQ53&gt;0,V53,IF(AQ54&gt;0,V54,IF(AQ55&gt;0,V55,IF(AQ56&gt;0,V56,IF(AQ57&gt;0,V57,IF(AQ58&gt;0,V58,IF(AQ59&gt;0,V59,IF(AQ60&gt;0,V60)))))))))),
IF(A25=V51,IF(AQ52&gt;0,V52,IF(AQ53&gt;0,V53,IF(AQ54&gt;0,V54,IF(AQ55&gt;0,V55,IF(AQ56&gt;0,V56,IF(AQ57&gt;0,V57,IF(AQ58&gt;0,V58,IF(AQ59&gt;0,V59,IF(AQ60&gt;0,V60,IF(AQ61&gt;0,V61)))))))))),
IF(A25=V52,IF(AQ53&gt;0,V53,IF(AQ54&gt;0,V54,IF(AQ55&gt;0,V55,IF(AQ56&gt;0,V56,IF(AQ57&gt;0,V57,IF(AQ58&gt;0,V58,IF(AQ59&gt;0,V59,IF(AQ60&gt;0,V60,IF(AQ61&gt;0,V61,IF(AQ62&gt;0,V62)))))))))),
IF(A25=V53,IF(AQ54&gt;0,V54,IF(AQ55&gt;0,V55,IF(AQ56&gt;0,V56,IF(AQ57&gt;0,V57,IF(AQ58&gt;0,V58,IF(AQ59&gt;0,V59,IF(AQ60&gt;0,V60,IF(AQ61&gt;0,V61,IF(AQ62&gt;0,V62,IF(AQ63&gt;0,V63)))))))))),
IF(A25=V54,IF(AQ55&gt;0,V55,IF(AQ56&gt;0,V56,IF(AQ57&gt;0,V57,IF(AQ58&gt;0,V58,IF(AQ59&gt;0,V59,IF(AQ60&gt;0,V60,IF(AQ61&gt;0,V61,IF(AQ62&gt;0,V62,IF(AQ63&gt;0,V63,IF(AQ64&gt;0,V64)))))))))),
IF(A25=V55,IF(AQ56&gt;0,V56,IF(AQ57&gt;0,V57,IF(AQ58&gt;0,V58,IF(AQ59&gt;0,V59,IF(AQ60&gt;0,V60,IF(AQ61&gt;0,V61,IF(AQ62&gt;0,V62,IF(AQ63&gt;0,V63,IF(AQ64&gt;0,V64,IF(AQ65&gt;0,V65)))))))))),
IF(A25=V56,IF(AQ57&gt;0,V57,IF(AQ58&gt;0,V58,IF(AQ59&gt;0,V59,IF(AQ60&gt;0,V60,IF(AQ61&gt;0,V61,IF(AQ62&gt;0,V62,IF(AQ63&gt;0,V63,IF(AQ64&gt;0,V64,IF(AQ65&gt;0,V65,IF(AQ66&gt;0,V66)))))))))),
IF(A25=V57,IF(AQ58&gt;0,V58,IF(AQ59&gt;0,V59,IF(AQ60&gt;0,V60,IF(AQ61&gt;0,V61,IF(AQ62&gt;0,V62,IF(AQ63&gt;0,V63,IF(AQ64&gt;0,V64,IF(AQ65&gt;0,V65,IF(AQ66&gt;0,V66,IF(AQ67&gt;0,V67)))))))))),
IF(A25=V58,IF(AQ59&gt;0,V59,IF(AQ60&gt;0,V60,IF(AQ61&gt;0,V61,IF(AQ62&gt;0,V62,IF(AQ63&gt;0,V63,IF(AQ64&gt;0,V64,IF(AQ65&gt;0,V65,IF(AQ66&gt;0,V66,IF(AQ67&gt;0,V67,IF(AQ68&gt;0,V68)))))))))),
IF(A25=V59,IF(AQ60&gt;0,V60,IF(AQ61&gt;0,V61,IF(AQ62&gt;0,V62,IF(AQ63&gt;0,V63,IF(AQ64&gt;0,V64,IF(AQ65&gt;0,V65,IF(AQ66&gt;0,V66,IF(AQ67&gt;0,V67,IF(AQ68&gt;0,V68,IF(AQ69&gt;0,V69)))))))))),V60)))))))))))))))))))))))))))))))))))))))))))</f>
        <v>0</v>
      </c>
      <c r="B26" s="9">
        <f t="shared" si="63"/>
        <v>0</v>
      </c>
      <c r="C26" s="10">
        <f t="shared" ref="C26:C38" si="67">C25+B26</f>
        <v>24</v>
      </c>
      <c r="D26" s="5">
        <f t="shared" ref="D26:D37" si="68">IF($B$23&lt;24,0,IF(F25=24,0,
IF(D25=V19,IF(AS20&gt;0,V20,IF(AS21&gt;0,V21,IF(AS22&gt;0,V22,IF(AS23&gt;0,V23,IF(AS24&gt;0,V24,IF(AS25&gt;0,V25,IF(AS26&gt;0,V26,IF(AS27&gt;0,V27,IF(AS28&gt;0,V28,IF(AS29&gt;0,V29)))))))))),
IF(D25=V20,IF(AS21&gt;0,V21,IF(AS22&gt;0,V22,IF(AS23&gt;0,V23,IF(AS24&gt;0,V24,IF(AS25&gt;0,V25,IF(AS26&gt;0,V26,IF(AS27&gt;0,V27,IF(AS28&gt;0,V28,IF(AS29&gt;0,V29,IF(AS30&gt;0,V30)))))))))),
IF(D25=V21,IF(AS22&gt;0,V22,IF(AS23&gt;0,V23,IF(AS24&gt;0,V24,IF(AS25&gt;0,V25,IF(AS26&gt;0,V26,IF(AS27&gt;0,V27,IF(AS28&gt;0,V28,IF(AS29&gt;0,V29,IF(AS30&gt;0,V30,IF(AS31&gt;0,V31)))))))))),
IF(D25=V22,IF(AS23&gt;0,V23,IF(AS24&gt;0,V24,IF(AS25&gt;0,V25,IF(AS26&gt;0,V26,IF(AS27&gt;0,V27,IF(AS28&gt;0,V28,IF(AS29&gt;0,V29,IF(AS30&gt;0,V30,IF(AS31&gt;0,V31,IF(AS32&gt;0,V32)))))))))),
IF(D25=V23,IF(AS24&gt;0,V24,IF(AS25&gt;0,V25,IF(AS26&gt;0,V26,IF(AS27&gt;0,V27,IF(AS28&gt;0,V28,IF(AS29&gt;0,V29,IF(AS30&gt;0,V30,IF(AS31&gt;0,V31,IF(AS32&gt;0,V32,IF(AS33&gt;0,V33)))))))))),
IF(D25=V24,IF(AS25&gt;0,V25,IF(AS26&gt;0,V26,IF(AS27&gt;0,V27,IF(AS28&gt;0,V28,IF(AS29&gt;0,V29,IF(AS30&gt;0,V30,IF(AS31&gt;0,V31,IF(AS32&gt;0,V32,IF(AS33&gt;0,V33,IF(AS34&gt;0,V34)))))))))),
IF(D25=V25,IF(AS26&gt;0,V26,IF(AS27&gt;0,V27,IF(AS28&gt;0,V28,IF(AS29&gt;0,V29,IF(AS30&gt;0,V30,IF(AS31&gt;0,V31,IF(AS32&gt;0,V32,IF(AS33&gt;0,V33,IF(AS34&gt;0,V34,IF(AS35&gt;0,V35)))))))))),
IF(D25=V26,IF(AS27&gt;0,V27,IF(AS28&gt;0,V28,IF(AS29&gt;0,V29,IF(AS30&gt;0,V30,IF(AS31&gt;0,V31,IF(AS32&gt;0,V32,IF(AS33&gt;0,V33,IF(AS34&gt;0,V34,IF(AS35&gt;0,V35,IF(AS36&gt;0,V36)))))))))),
IF(D25=V27,IF(AS28&gt;0,V28,IF(AS29&gt;0,V29,IF(AS30&gt;0,V30,IF(AS31&gt;0,V31,IF(AS32&gt;0,V32,IF(AS33&gt;0,V33,IF(AS34&gt;0,V34,IF(AS35&gt;0,V35,IF(AS36&gt;0,V36,IF(AS37&gt;0,V37)))))))))),
IF(D25=V28,IF(AS29&gt;0,V29,IF(AS30&gt;0,V30,IF(AS31&gt;0,V31,IF(AS32&gt;0,V32,IF(AS33&gt;0,V33,IF(AS34&gt;0,V34,IF(AS35&gt;0,V35,IF(AS36&gt;0,V36,IF(AS37&gt;0,V37,IF(AS38&gt;0,V38)))))))))),
IF(D25=V29,IF(AS30&gt;0,V30,IF(AS31&gt;0,V31,IF(AS32&gt;0,V32,IF(AS33&gt;0,V33,IF(AS34&gt;0,V34,IF(AS35&gt;0,V35,IF(AS36&gt;0,V36,IF(AS37&gt;0,V37,IF(AS38&gt;0,V38,IF(AS39&gt;0,V39)))))))))),
IF(D25=V30,IF(AS31&gt;0,V31,IF(AS32&gt;0,V32,IF(AS33&gt;0,V33,IF(AS24&gt;0,V34,IF(AS35&gt;0,V35,IF(AS36&gt;0,V36,IF(AS37&gt;0,V37,IF(AS38&gt;0,V38,IF(AS39&gt;0,V39,IF(AS40&gt;0,V40)))))))))),
IF(D25=V31,IF(AS32&gt;0,V32,IF(AS33&gt;0,V33,IF(AS34&gt;0,V34,IF(AS35&gt;0,V35,IF(AS36&gt;0,V36,IF(AS37&gt;0,V37,IF(AS38&gt;0,V38,IF(AS39&gt;0,V39,IF(AS40&gt;0,V40,IF(AS41&gt;0,V41)))))))))),
IF(D25=V32,IF(AS33&gt;0,V33,IF(AS34&gt;0,V34,IF(AS35&gt;0,V35,IF(AS36&gt;0,V36,IF(AS37&gt;0,V37,IF(AS38&gt;0,V38,IF(AS39&gt;0,V39,IF(AS40&gt;0,V40,IF(AS41&gt;0,V41,IF(AS42&gt;0,V42)))))))))),
IF(D25=V33,IF(AS34&gt;0,V34,IF(AS35&gt;0,V35,IF(AS36&gt;0,V36,IF(AS37&gt;0,V37,IF(AS38&gt;0,V38,IF(AS39&gt;0,V39,IF(AS40&gt;0,V40,IF(AS41&gt;0,V41,IF(AS42&gt;0,V42,IF(AS43&gt;0,V43)))))))))),
IF(D25=V34,IF(AS35&gt;0,V35,IF(AS36&gt;0,V36,IF(AS37&gt;0,V37,IF(AS38&gt;0,V38,IF(AS39&gt;0,V39,IF(AS40&gt;0,V40,IF(AS41&gt;0,V41,IF(AS42&gt;0,V42,IF(AS43&gt;0,V43,IF(AS44&gt;0,V44)))))))))),
IF(D25=V35,IF(AS36&gt;0,V36,IF(AS37&gt;0,V37,IF(AS38&gt;0,V38,IF(AS39&gt;0,V39,IF(AS40&gt;0,V40,IF(AS41&gt;0,V41,IF(AS42&gt;0,V42,IF(AS43&gt;0,V43,IF(AS44&gt;0,V44,IF(AS45&gt;0,V45)))))))))),
IF(D25=V36,IF(AS37&gt;0,V37,IF(AS38&gt;0,V38,IF(AS39&gt;0,V39,IF(AS40&gt;0,V40,IF(AS41&gt;0,V41,IF(AS42&gt;0,V42,IF(AS43&gt;0,V43,IF(AS44&gt;0,V44,IF(AS45&gt;0,V45,IF(AS46&gt;0,V46)))))))))),
IF(D25=V37,IF(AS38&gt;0,V38,IF(AS39&gt;0,V39,IF(AS40&gt;0,V40,IF(AS41&gt;0,V41,IF(AS42&gt;0,V42,IF(AS43&gt;0,V43,IF(AS44&gt;0,V44,IF(AS45&gt;0,V45,IF(AS46&gt;0,V47,IF(AS47&gt;0,V47)))))))))),
IF(D25=V38,IF(AS39&gt;0,V39,IF(AS40&gt;0,V40,IF(AS41&gt;0,V41,IF(AS42&gt;0,V42,IF(AS43&gt;0,V43,IF(AS44&gt;0,V44,IF(AS45&gt;0,V45,IF(AS46&gt;0,V46,IF(AS47&gt;0,V47,IF(AS48&gt;0,V48)))))))))),
IF(D25=V39,IF(AS40&gt;0,V40,IF(AS41&gt;0,V41,IF(AS42&gt;0,V42,IF(AS43&gt;0,V43,IF(AS44&gt;0,V44,IF(AS45&gt;0,V45,IF(AS46&gt;0,V46,IF(AS47&gt;0,V47,IF(AS48&gt;0,V48,IF(AS49&gt;0,V49)))))))))),
IF(D25=V40,IF(AS41&gt;0,V41,IF(AS42&gt;0,V42,IF(AS43&gt;0,V43,IF(AS44&gt;0,V44,IF(AS45&gt;0,V45,IF(AS46&gt;0,V46,IF(AS47&gt;0,V47,IF(AS48&gt;0,V48,IF(AS49&gt;0,V49,IF(AS50&gt;0,V50)))))))))),
IF(D25=V41,IF(AS42&gt;0,V42,IF(AS43&gt;0,V43,IF(AS44&gt;0,V44,IF(AS45&gt;0,V45,IF(AS46&gt;0,V46,IF(AS47&gt;0,V47,IF(AS48&gt;0,V48,IF(AS49&gt;0,V49,IF(AS50&gt;0,V50,IF(AS51&gt;0,V51)))))))))),
IF(D25=V42,IF(AS43&gt;0,V43,IF(AS44&gt;0,V44,IF(AS45&gt;0,V45,IF(AS46&gt;0,V46,IF(AS47&gt;0,V47,IF(AS48&gt;0,V48,IF(AS49&gt;0,V49,IF(AS50&gt;0,V50,IF(AS51&gt;0,V51,IF(AS52&gt;0,V52)))))))))),
IF(D25=V43,IF(AS34&gt;0,V34,IF(AS45&gt;0,V45,IF(AS45&gt;0,V46,IF(AS47&gt;0,V47,IF(AS48&gt;0,V48,IF(AS49&gt;0,V49,IF(AS50&gt;0,V50,IF(AS51&gt;0,V51,IF(AS52&gt;0,V52,IF(AS53&gt;0,V53)))))))))),
IF(D25=V44,IF(AS45&gt;0,V45,IF(AS46&gt;0,V46,IF(AS47&gt;0,V47,IF(AS48&gt;0,V48,IF(AS49&gt;0,V49,IF(AS50&gt;0,V50,IF(AS51&gt;0,V51,IF(AS52&gt;0,V52,IF(AS53&gt;0,V53,IF(AS54&gt;0,V54)))))))))),
IF(D25=V45,IF(AS46&gt;0,V46,IF(AS47&gt;0,V47,IF(AS48&gt;0,V48,IF(AS49&gt;0,V49,IF(AS50&gt;0,V50,IF(AS51&gt;0,V51,IF(AS52&gt;0,V52,IF(AS53&gt;0,V53,IF(AS54&gt;0,V54,IF(AS55&gt;0,V55)))))))))),
IF(D25=V46,IF(AS47&gt;0,V47,IF(AS48&gt;0,V48,IF(AS49&gt;0,V49,IF(AS50&gt;0,V50,IF(AS51&gt;0,V51,IF(AS52&gt;0,V52,IF(AS53&gt;0,V53,IF(AS54&gt;0,V54,IF(AS55&gt;0,V55,IF(AS56&gt;0,V56)))))))))),
IF(D25=V47,IF(AS48&gt;0,V48,IF(AS49&gt;0,V49,IF(AS50&gt;0,V50,IF(AS51&gt;0,V51,IF(AS52&gt;0,V52,IF(AS53&gt;0,V53,IF(AS54&gt;0,V54,IF(AS55&gt;0,V55,IF(AS56&gt;0,V56,IF(AS57&gt;0,V57)))))))))),
IF(D25=V48,IF(AS49&gt;0,V49,IF(AS50&gt;0,V50,IF(AS51&gt;0,V51,IF(AS52&gt;0,V52,IF(AS53&gt;0,V53,IF(AS54&gt;0,V54,IF(AS55&gt;0,V55,IF(AS56&gt;0,V56,IF(AS57&gt;0,V57,IF(AS58&gt;0,V58)))))))))),
IF(D25=V49,IF(AS50&gt;0,V50,IF(AS51&gt;0,V51,IF(AS52&gt;0,V52,IF(AS53&gt;0,V53,IF(AS54&gt;0,V54,IF(AS55&gt;0,V55,IF(AS56&gt;0,V56,IF(AS57&gt;0,V57,IF(AS58&gt;0,V58,IF(AS59&gt;0,V59)))))))))),
IF(D25=V50,IF(AS51&gt;0,V51,IF(AS52&gt;0,V52,IF(AS53&gt;0,V53,IF(AS54&gt;0,V54,IF(AS55&gt;0,V55,IF(AS56&gt;0,V56,IF(AS57&gt;0,V57,IF(AS58&gt;0,V58,IF(AS59&gt;0,V59,IF(AS60&gt;0,V60)))))))))),
IF(D25=V51,IF(AS52&gt;0,V52,IF(AS53&gt;0,V53,IF(AS54&gt;0,V54,IF(AS55&gt;0,V55,IF(AS56&gt;0,V56,IF(AS57&gt;0,V57,IF(AS58&gt;0,V58,IF(AS59&gt;0,V59,IF(AS60&gt;0,V60,IF(AS61&gt;0,V61)))))))))),
IF(D25=V52,IF(AS53&gt;0,V53,IF(AS54&gt;0,V54,IF(AS55&gt;0,V55,IF(AS56&gt;0,V56,IF(AS57&gt;0,V57,IF(AS58&gt;0,V58,IF(AS59&gt;0,V59,IF(AS60&gt;0,V60,IF(AS61&gt;0,V61,IF(AS62&gt;0,V62)))))))))),
IF(D25=V53,IF(AS54&gt;0,V54,IF(AS55&gt;0,V55,IF(AS56&gt;0,V56,IF(AS57&gt;0,V57,IF(AS58&gt;0,V58,IF(AS59&gt;0,V59,IF(AS60&gt;0,V60,IF(AS61&gt;0,V61,IF(AS62&gt;0,V62,IF(AS63&gt;0,V63)))))))))),
IF(D25=V54,IF(AS55&gt;0,V55,IF(AS56&gt;0,V56,IF(AS57&gt;0,V57,IF(AS58&gt;0,V58,IF(AS59&gt;0,V59,IF(AS60&gt;0,V60,IF(AS61&gt;0,V61,IF(AS62&gt;0,V62,IF(AS63&gt;0,V63,IF(AS64&gt;0,V64)))))))))),
IF(D25=V55,IF(AS56&gt;0,V56,IF(AS57&gt;0,V57,IF(AS58&gt;0,V58,IF(AS59&gt;0,V59,IF(AS60&gt;0,V60,IF(AS61&gt;0,V61,IF(AS62&gt;0,V62,IF(AS63&gt;0,V63,IF(AS64&gt;0,V64,IF(AS65&gt;0,V65)))))))))),
IF(D25=V56,IF(AS57&gt;0,V57,IF(AS58&gt;0,V58,IF(AS59&gt;0,V59,IF(AS60&gt;0,V60,IF(AS61&gt;0,V61,IF(AS62&gt;0,V62,IF(AS63&gt;0,V63,IF(AS64&gt;0,V64,IF(AS65&gt;0,V65,IF(AS66&gt;0,V66)))))))))),
IF(D25=V57,IF(AS58&gt;0,V58,IF(AS59&gt;0,V59,IF(AS60&gt;0,V60,IF(AS61&gt;0,V61,IF(AS62&gt;0,V62,IF(AS63&gt;0,V63,IF(AS64&gt;0,V64,IF(AS65&gt;0,V65,IF(AS66&gt;0,V66,IF(AS67&gt;0,V67)))))))))),
IF(D25=V58,IF(AS59&gt;0,V59,IF(AS60&gt;0,V60,IF(AS61&gt;0,V61,IF(AS62&gt;0,V62,IF(AS63&gt;0,V63,IF(AS64&gt;0,V64,IF(AS65&gt;0,V65,IF(AS66&gt;0,V66,IF(AS67&gt;0,V67,IF(AS68&gt;0,V68)))))))))),
IF(D25=V59,IF(AS60&gt;0,V60,IF(AS61&gt;0,V61,IF(AS62&gt;0,V62,IF(AS63&gt;0,V63,IF(AS64&gt;0,V64,IF(AS65&gt;0,V65,IF(AS66&gt;0,V66,IF(AS67&gt;0,V67,IF(AS68&gt;0,V68,IF(AS69&gt;0,V69)))))))))),V60)))))))))))))))))))))))))))))))))))))))))))</f>
        <v>0</v>
      </c>
      <c r="E26" s="9">
        <f t="shared" ref="E26:E38" si="69">IF($B$23&lt;24,0,IF(IF(D26=V20,AS20,IF(D26=V21,AS21,IF(D26=V22,AS22,IF(D26=V23,AS23,IF(D26=V24,AS24,IF(D26=V25,AS25,IF(D26=V26,AS26,IF(D26=V27,AS27,IF(D26=V28,AS28,IF(D26=V29,AS29,IF(D26=V30,AS30,IF(D26=V31,AS31,IF(D26=V32,AS32,IF(D26=V33,AS33,IF(D26=V34,AS34,IF(D26=V35,AS35,IF(D26=V36,AS36,IF(D26=V37,AS37,IF(D26=V38,AS38,IF(D26=V39,AS39,IF(D26=V40,AS40,IF(D26=V41,AS41,IF(D26=V42,AS42,IF(D26=V43,AS43,IF(D26=V44,AS44,IF(D26=V45,AS45,IF(D26=V46,AS46,IF(D26=V47,AS47,IF(D26=V48,AS48,IF(D26=V49,AS49,IF(D26=V50,AS50,IF(D26=V51,AS51,IF(D26=V52,AS52,IF(D26=V53,AS53,IF(D26=V54,AS54,IF(D26=V55,AS55,IF(D26=V56,AS56,IF(D26=V57,AS57,IF(D26=V58,AS58,IF(D26=V59,AS59,IF(D26=V60,AS60,IF(D26=V61,AS61,IF(D26=V62,AS63,IF(D26=V63,AS63,IF(D26=V64,AS64,0)))))))))))))))))))))))))))))))))))))))))))))+F25&gt;24,24-F25,IF(D26=V20,AS50,IF(D26=V21,AS21,IF(D26=V22,AS22,IF(D26=V23,AS23,IF(D26=V24,AS24,IF(D26=V25,AS25,IF(D26=V26,AS26,IF(D26=V27,AS27,IF(D26=V28,AS28,IF(D26=V29,AS29,IF(D26=V30,AS30,IF(D26=V31,AS31,IF(D26=V32,AS32,IF(D26=V33,AS33,IF(D26=V33,AS33,IF(D26=V34,AS34,IF(D26=V35,AS35,IF(D26=V36,AS36,IF(D26=V37,AS37,IF(D26=V38,AS38,IF(D26=V39,AS39,IF(D26=V40,AS40,IF(D26=V41,AS41,IF(D26=V42,AS42,IF(D26=V43,AS43,IF(D26=V44,AS44,IF(D26=V45,AS45,IF(D26=V46,AS46,IF(D26=V47,AS47,IF(D26=V48,AS48,IF(D26=V49,AS49,IF(D26=V50,AS50,IF(D26=V51,AS51,IF(D26=V52,AS52,IF(D26=V53,AS53,IF(D26=V54,AS54,IF(D26=V55,AS55,IF(D26=V56,AS56,IF(D26=V57,AS57,IF(D26=V58,AS58,IF(D26=V59,AS59,IF(D26=V60,AS60,IF(D26=V61,AS61,IF(D26=V62,AS63,IF(D26=V63,AS63,IF(D26=V64,AS64,0))))))))))))))))))))))))))))))))))))))))))))))))</f>
        <v>0</v>
      </c>
      <c r="F26" s="10">
        <f t="shared" ref="F26:F38" si="70">F25+E26</f>
        <v>24</v>
      </c>
      <c r="G26" s="8" t="str">
        <f t="shared" ref="G26:G38" si="71">IF($E$23&lt;24,0,IF(I25=24,0,
IF(G25=V19,IF(AU20&gt;0,V20,IF(AU21&gt;0,V21,IF(AU22&gt;0,V22,IF(AU23&gt;0,V23,IF(AU24&gt;0,V24,IF(AU25&gt;0,V25,IF(AU26&gt;0,V26,IF(AU27&gt;0,V27,IF(AU28&gt;0,V28,IF(AU29&gt;0,V29)))))))))),
IF(G25=V20,IF(AU21&gt;0,V21,IF(AU22&gt;0,V22,IF(AU23&gt;0,V23,IF(AU24&gt;0,V24,IF(AU25&gt;0,V25,IF(AU26&gt;0,V26,IF(AU27&gt;0,V27,IF(AU28&gt;0,V28,IF(AU29&gt;0,V29,IF(AU30&gt;0,V30)))))))))),
IF(G25=V21,IF(AU22&gt;0,V22,IF(AU23&gt;0,V23,IF(AU24&gt;0,V24,IF(AU25&gt;0,V25,IF(AU26&gt;0,V26,IF(AU27&gt;0,V27,IF(AU28&gt;0,V28,IF(AU29&gt;0,V29,IF(AU30&gt;0,V30,IF(AU31&gt;0,V31)))))))))),
IF(G25=V22,IF(AU23&gt;0,V23,IF(AU24&gt;0,V24,IF(AU25&gt;0,V25,IF(AU26&gt;0,V26,IF(AU27&gt;0,V27,IF(AU28&gt;0,V28,IF(AU29&gt;0,V29,IF(AU30&gt;0,V30,IF(AU31&gt;0,V31,IF(AU32&gt;0,V32)))))))))),
IF(G25=V23,IF(AU24&gt;0,V24,IF(AU25&gt;0,V25,IF(AU26&gt;0,V26,IF(AU27&gt;0,V27,IF(AU28&gt;0,V28,IF(AU29&gt;0,V29,IF(AU30&gt;0,V30,IF(AU31&gt;0,V31,IF(AU32&gt;0,V32,IF(AU33&gt;0,V33)))))))))),
IF(G25=V24,IF(AU25&gt;0,V25,IF(AU26&gt;0,V26,IF(AU27&gt;0,V27,IF(AU28&gt;0,V28,IF(AU29&gt;0,V29,IF(AU30&gt;0,V30,IF(AU31&gt;0,V31,IF(AU32&gt;0,V32,IF(AU33&gt;0,V33,IF(AU34&gt;0,V34)))))))))),
IF(G25=V25,IF(AU26&gt;0,V26,IF(AU27&gt;0,V27,IF(AU28&gt;0,V28,IF(AU29&gt;0,V29,IF(AU30&gt;0,V30,IF(AU31&gt;0,V31,IF(AU32&gt;0,V32,IF(AU33&gt;0,V33,IF(AU34&gt;0,V34,IF(AU35&gt;0,V35)))))))))),
IF(G25=V26,IF(AU27&gt;0,V27,IF(AU28&gt;0,V28,IF(AU29&gt;0,V29,IF(AU30&gt;0,V30,IF(AU31&gt;0,V31,IF(AU32&gt;0,V32,IF(AU33&gt;0,V33,IF(AU34&gt;0,V34,IF(AU35&gt;0,V35,IF(AU36&gt;0,V36)))))))))),
IF(G25=V27,IF(AU28&gt;0,V28,IF(AU29&gt;0,V29,IF(AU30&gt;0,V30,IF(AU31&gt;0,V31,IF(AU32&gt;0,V32,IF(AU33&gt;0,V33,IF(AU34&gt;0,V34,IF(AU35&gt;0,V35,IF(AU36&gt;0,V36,IF(AU37&gt;0,V37)))))))))),
IF(G25=V28,IF(AU29&gt;0,V29,IF(AU30&gt;0,V30,IF(AU31&gt;0,V31,IF(AU32&gt;0,V32,IF(AU33&gt;0,V33,IF(AU34&gt;0,V34,IF(AU35&gt;0,V35,IF(AU36&gt;0,V36,IF(AU37&gt;0,V37,IF(AU38&gt;0,V38)))))))))),
IF(G25=V29,IF(AU30&gt;0,V30,IF(AU31&gt;0,V31,IF(AU32&gt;0,V32,IF(AU33&gt;0,V33,IF(AU34&gt;0,V34,IF(AU35&gt;0,V35,IF(AU36&gt;0,V36,IF(AU37&gt;0,V37,IF(AU38&gt;0,V38,IF(AU39&gt;0,V39)))))))))),
IF(G25=V30,IF(AU31&gt;0,V31,IF(AU32&gt;0,V32,IF(AU33&gt;0,V33,IF(AU24&gt;0,V34,IF(AU35&gt;0,V35,IF(AU36&gt;0,V36,IF(AU37&gt;0,V37,IF(AU38&gt;0,V38,IF(AU39&gt;0,V39,IF(AU40&gt;0,V40)))))))))),
IF(G25=V31,IF(AU32&gt;0,V32,IF(AU33&gt;0,V33,IF(AU34&gt;0,V34,IF(AU35&gt;0,V35,IF(AU36&gt;0,V36,IF(AU37&gt;0,V37,IF(AU38&gt;0,V38,IF(AU39&gt;0,V39,IF(AU40&gt;0,V40,IF(AU41&gt;0,V41)))))))))),
IF(G25=V32,IF(AU33&gt;0,V33,IF(AU34&gt;0,V34,IF(AU35&gt;0,V35,IF(AU36&gt;0,V36,IF(AU37&gt;0,V37,IF(AU38&gt;0,V38,IF(AU39&gt;0,V39,IF(AU40&gt;0,V40,IF(AU41&gt;0,V41,IF(AU42&gt;0,V42)))))))))),
IF(G25=V33,IF(AU34&gt;0,V34,IF(AU35&gt;0,V35,IF(AU36&gt;0,V36,IF(AU37&gt;0,V37,IF(AU38&gt;0,V38,IF(AU39&gt;0,V39,IF(AU40&gt;0,V40,IF(AU41&gt;0,V41,IF(AU42&gt;0,V42,IF(AU43&gt;0,V43)))))))))),
IF(G25=V34,IF(AU35&gt;0,V35,IF(AU36&gt;0,V36,IF(AU37&gt;0,V37,IF(AU38&gt;0,V38,IF(AU39&gt;0,V39,IF(AU40&gt;0,V40,IF(AU41&gt;0,V41,IF(AU42&gt;0,V42,IF(AU43&gt;0,V43,IF(AU44&gt;0,V44)))))))))),
IF(G25=V35,IF(AU36&gt;0,V36,IF(AU37&gt;0,V37,IF(AU38&gt;0,V38,IF(AU39&gt;0,V39,IF(AU40&gt;0,V40,IF(AU41&gt;0,V41,IF(AU42&gt;0,V42,IF(AU43&gt;0,V43,IF(AU44&gt;0,V44,IF(AU45&gt;0,V45)))))))))),
IF(G25=V36,IF(AU37&gt;0,V37,IF(AU38&gt;0,V38,IF(AU39&gt;0,V39,IF(AU40&gt;0,V40,IF(AU41&gt;0,V41,IF(AU42&gt;0,V42,IF(AU43&gt;0,V43,IF(AU44&gt;0,V44,IF(AU45&gt;0,V45,IF(AU46&gt;0,V46)))))))))),
IF(G25=V37,IF(AU38&gt;0,V38,IF(AU39&gt;0,V39,IF(AU40&gt;0,V40,IF(AU41&gt;0,V41,IF(AU42&gt;0,V42,IF(AU43&gt;0,V43,IF(AU44&gt;0,V44,IF(AU45&gt;0,V45,IF(AU46&gt;0,V47,IF(AU47&gt;0,V47)))))))))),
IF(G25=V38,IF(AU39&gt;0,V39,IF(AU40&gt;0,V40,IF(AU41&gt;0,V41,IF(AU42&gt;0,V42,IF(AU43&gt;0,V43,IF(AU44&gt;0,V44,IF(AU45&gt;0,V45,IF(AU46&gt;0,V46,IF(AU47&gt;0,V47,IF(AU48&gt;0,V48)))))))))),
IF(G25=V39,IF(AU40&gt;0,V40,IF(AU41&gt;0,V41,IF(AU42&gt;0,V42,IF(AU43&gt;0,V43,IF(AU44&gt;0,V44,IF(AU45&gt;0,V45,IF(AU46&gt;0,V46,IF(AU47&gt;0,V47,IF(AU48&gt;0,V48,IF(AU49&gt;0,V49)))))))))),
IF(G25=V40,IF(AU41&gt;0,V41,IF(AU42&gt;0,V42,IF(AU43&gt;0,V43,IF(AU44&gt;0,V44,IF(AU45&gt;0,V45,IF(AU46&gt;0,V46,IF(AU47&gt;0,V47,IF(AU48&gt;0,V48,IF(AU49&gt;0,V49,IF(AU50&gt;0,V50)))))))))),
IF(G25=V41,IF(AU42&gt;0,V42,IF(AU43&gt;0,V43,IF(AU44&gt;0,V44,IF(AU45&gt;0,V45,IF(AU46&gt;0,V46,IF(AU47&gt;0,V47,IF(AU48&gt;0,V48,IF(AU49&gt;0,V49,IF(AU50&gt;0,V50,IF(AU51&gt;0,V51)))))))))),
IF(G25=V42,IF(AU43&gt;0,V43,IF(AU44&gt;0,V44,IF(AU45&gt;0,V45,IF(AU46&gt;0,V46,IF(AU47&gt;0,V47,IF(AU48&gt;0,V48,IF(AU49&gt;0,V49,IF(AU50&gt;0,V50,IF(AU51&gt;0,V51,IF(AU52&gt;0,V52)))))))))),
IF(G25=V43,IF(AU34&gt;0,V34,IF(AU45&gt;0,V45,IF(AU45&gt;0,V46,IF(AU47&gt;0,V47,IF(AU48&gt;0,V48,IF(AU49&gt;0,V49,IF(AU50&gt;0,V50,IF(AU51&gt;0,V51,IF(AU52&gt;0,V52,IF(AU53&gt;0,V53)))))))))),
IF(G25=V44,IF(AU45&gt;0,V45,IF(AU46&gt;0,V46,IF(AU47&gt;0,V47,IF(AU48&gt;0,V48,IF(AU49&gt;0,V49,IF(AU50&gt;0,V50,IF(AU51&gt;0,V51,IF(AU52&gt;0,V52,IF(AU53&gt;0,V53,IF(AU54&gt;0,V54)))))))))),
IF(G25=V45,IF(AU46&gt;0,V46,IF(AU47&gt;0,V47,IF(AU48&gt;0,V48,IF(AU49&gt;0,V49,IF(AU50&gt;0,V50,IF(AU51&gt;0,V51,IF(AU52&gt;0,V52,IF(AU53&gt;0,V53,IF(AU54&gt;0,V54,IF(AU55&gt;0,V55)))))))))),
IF(G25=V46,IF(AU47&gt;0,V47,IF(AU48&gt;0,V48,IF(AU49&gt;0,V49,IF(AU50&gt;0,V50,IF(AU51&gt;0,V51,IF(AU52&gt;0,V52,IF(AU53&gt;0,V53,IF(AU54&gt;0,V54,IF(AU55&gt;0,V55,IF(AU56&gt;0,V56)))))))))),
IF(G25=V47,IF(AU48&gt;0,V48,IF(AU49&gt;0,V49,IF(AU50&gt;0,V50,IF(AU51&gt;0,V51,IF(AU52&gt;0,V52,IF(AU53&gt;0,V53,IF(AU54&gt;0,V54,IF(AU55&gt;0,V55,IF(AU56&gt;0,V56,IF(AU57&gt;0,V57)))))))))),
IF(G25=V48,IF(AU49&gt;0,V49,IF(AU50&gt;0,V50,IF(AU51&gt;0,V51,IF(AU52&gt;0,V52,IF(AU53&gt;0,V53,IF(AU54&gt;0,V54,IF(AU55&gt;0,V55,IF(AU56&gt;0,V56,IF(AU57&gt;0,V57,IF(AU58&gt;0,V58)))))))))),
IF(G25=V49,IF(AU50&gt;0,V50,IF(AU51&gt;0,V51,IF(AU52&gt;0,V52,IF(AU53&gt;0,V53,IF(AU54&gt;0,V54,IF(AU55&gt;0,V55,IF(AU56&gt;0,V56,IF(AU57&gt;0,V57,IF(AU58&gt;0,V58,IF(AU59&gt;0,V59)))))))))),
IF(G25=V50,IF(AU51&gt;0,V51,IF(AU52&gt;0,V52,IF(AU53&gt;0,V53,IF(AU54&gt;0,V54,IF(AU55&gt;0,V55,IF(AU56&gt;0,V56,IF(AU57&gt;0,V57,IF(AU58&gt;0,V58,IF(AU59&gt;0,V59,IF(AU60&gt;0,V60)))))))))),
IF(G25=V51,IF(AU52&gt;0,V52,IF(AU53&gt;0,V53,IF(AU54&gt;0,V54,IF(AU55&gt;0,V55,IF(AU56&gt;0,V56,IF(AU57&gt;0,V57,IF(AU58&gt;0,V58,IF(AU59&gt;0,V59,IF(AU60&gt;0,V60,IF(AU61&gt;0,V61)))))))))),
IF(G25=V52,IF(AU53&gt;0,V53,IF(AU54&gt;0,V54,IF(AU55&gt;0,V55,IF(AU56&gt;0,V56,IF(AU57&gt;0,V57,IF(AU58&gt;0,V58,IF(AU59&gt;0,V59,IF(AU60&gt;0,V60,IF(AU61&gt;0,V61,IF(AU62&gt;0,V62)))))))))),
IF(G25=V53,IF(AU54&gt;0,V54,IF(AU55&gt;0,V55,IF(AU56&gt;0,V56,IF(AU57&gt;0,V57,IF(AU58&gt;0,V58,IF(AU59&gt;0,V59,IF(AU60&gt;0,V60,IF(AU61&gt;0,V61,IF(AU62&gt;0,V62,IF(AU63&gt;0,V63)))))))))),
IF(G25=V54,IF(AU55&gt;0,V55,IF(AU56&gt;0,V56,IF(AU57&gt;0,V57,IF(AU58&gt;0,V58,IF(AU59&gt;0,V59,IF(AU60&gt;0,V60,IF(AU61&gt;0,V61,IF(AU62&gt;0,V62,IF(AU63&gt;0,V63,IF(AU64&gt;0,V64)))))))))),
IF(G25=V55,IF(AU56&gt;0,V56,IF(AU57&gt;0,V57,IF(AU58&gt;0,V58,IF(AU59&gt;0,V59,IF(AU60&gt;0,V60,IF(AU61&gt;0,V61,IF(AU62&gt;0,V62,IF(AU63&gt;0,V63,IF(AU64&gt;0,V64,IF(AU65&gt;0,V65)))))))))),
IF(G25=V56,IF(AU57&gt;0,V57,IF(AU58&gt;0,V58,IF(AU59&gt;0,V59,IF(AU60&gt;0,V60,IF(AU61&gt;0,V61,IF(AU62&gt;0,V62,IF(AU63&gt;0,V63,IF(AU64&gt;0,V64,IF(AU65&gt;0,V65,IF(AU66&gt;0,V66)))))))))),
IF(G25=V57,IF(AU58&gt;0,V58,IF(AU59&gt;0,V59,IF(AU60&gt;0,V60,IF(AU61&gt;0,V61,IF(AU62&gt;0,V62,IF(AU63&gt;0,V63,IF(AU64&gt;0,V64,IF(AU65&gt;0,V65,IF(AU66&gt;0,V66,IF(AU67&gt;0,V67)))))))))),
IF(G25=V58,IF(AU59&gt;0,V59,IF(AU60&gt;0,V60,IF(AU61&gt;0,V61,IF(AU62&gt;0,V62,IF(AU63&gt;0,V63,IF(AU64&gt;0,V64,IF(AU65&gt;0,V65,IF(AU66&gt;0,V66,IF(AU67&gt;0,V67,IF(AU68&gt;0,V68)))))))))),
IF(G25=V59,IF(AU60&gt;0,V60,IF(AU61&gt;0,V61,IF(AU62&gt;0,V62,IF(AU63&gt;0,V63,IF(AU64&gt;0,V64,IF(AU65&gt;0,V65,IF(AU66&gt;0,V66,IF(AU67&gt;0,V67,IF(AU68&gt;0,V68,IF(AU69&gt;0,V69)))))))))),V60)))))))))))))))))))))))))))))))))))))))))))</f>
        <v>SWEEP HOLE , CIRCULATE HOLE CLEAN.10</v>
      </c>
      <c r="H26" s="9">
        <f t="shared" ref="H26:H38" si="72">IF($E$23&lt;24,0,IF(IF(G26=V20,AU20,IF(G26=V21,AU21,IF(G26=V22,AU22,IF(G26=V23,AU23,IF(G26=V24,AU24,IF(G26=V25,AU25,IF(G26=V26,AU26,IF(G26=V27,AU27,IF(G26=V28,AU28,IF(G26=V29,AU29,IF(G26=V30,AU30,IF(G26=V31,AU31,IF(G26=V32,AU32,IF(G26=V33,AU33,IF(G26=V34,AU34,IF(G26=V35,AU35,IF(G26=V36,AU36,IF(G26=V37,AU37,IF(G26=V38,AU38,IF(G26=V39,AU39,IF(G26=V40,AU40,IF(G26=V41,AU41,IF(G26=V42,AU42,IF(G26=V43,AU43,IF(G26=V44,AU44,IF(G26=V45,AU45,IF(G26=V46,AU46,IF(G26=V47,AU47,IF(G26=V48,AU48,IF(G26=V49,AU49,IF(G26=V50,AU50,IF(G26=V51,AU51,IF(G26=V52,AU52,IF(G26=V53,AU53,IF(G26=V54,AU54,IF(G26=V55,AU55,IF(G26=V56,AU56,IF(G26=V57,AU57,IF(G26=V58,AU58,IF(G26=V59,AU59,IF(G26=V60,AU60,IF(G26=V61,AU61,IF(G26=V62,AU63,IF(G26=V63,AU63,IF(G26=V64,AU64,0)))))))))))))))))))))))))))))))))))))))))))))+I25&gt;24,24-I25,IF(G26=V20,AU50,IF(G26=V21,AU21,IF(G26=V22,AU22,IF(G26=V23,AU23,IF(G26=V24,AU24,IF(G26=V25,AU25,IF(G26=V26,AU26,IF(G26=V27,AU27,IF(G26=V28,AU28,IF(G26=V29,AU29,IF(G26=V30,AU30,IF(G26=V31,AU31,IF(G26=V32,AU32,IF(G26=V33,AU33,IF(G26=V33,AU33,IF(G26=V34,AU34,IF(G26=V35,AU35,IF(G26=V36,AU36,IF(G26=V37,AU37,IF(G26=V38,AU38,IF(G26=V39,AU39,IF(G26=V40,AU40,IF(G26=V41,AU41,IF(G26=V42,AU42,IF(G26=V43,AU43,IF(G26=V44,AU44,IF(G26=V45,AU45,IF(G26=V46,AU46,IF(G26=V47,AU47,IF(G26=V48,AU48,IF(G26=V49,AU49,IF(G26=V50,AU50,IF(G26=V51,AU51,IF(G26=V52,AU52,IF(G26=V53,AU53,IF(G26=V54,AU54,IF(G26=V55,AU55,IF(G26=V56,AU56,IF(G26=V57,AU57,IF(G26=V58,AU58,IF(G26=V59,AU59,IF(G26=V60,AU60,IF(G26=V61,AU61,IF(G26=V62,AU63,IF(G26=V63,AU63,IF(G26=V64,AU64,0))))))))))))))))))))))))))))))))))))))))))))))))</f>
        <v>4</v>
      </c>
      <c r="I26" s="10">
        <f t="shared" ref="I26:I38" si="73">I25+H26</f>
        <v>8</v>
      </c>
      <c r="J26" s="5" t="str">
        <f t="shared" ref="J26:J38" si="74">IF($H$23&lt;24,0,IF(L25=24,0,
IF(J25=V19,IF(AW20&gt;0,V20,IF(AW21&gt;0,V21,IF(AW22&gt;0,V22,IF(AW23&gt;0,V23,IF(AW24&gt;0,V24,IF(AW25&gt;0,V25,IF(AW26&gt;0,V26,IF(AW27&gt;0,V27,IF(AW28&gt;0,V28,IF(AW29&gt;0,V29)))))))))),
IF(J25=V20,IF(AW21&gt;0,V21,IF(AW22&gt;0,V22,IF(AW23&gt;0,V23,IF(AW24&gt;0,V24,IF(AW25&gt;0,V25,IF(AW26&gt;0,V26,IF(AW27&gt;0,V27,IF(AW28&gt;0,V28,IF(AW29&gt;0,V29,IF(AW30&gt;0,V30)))))))))),
IF(J25=V21,IF(AW22&gt;0,V22,IF(AW23&gt;0,V23,IF(AW24&gt;0,V24,IF(AW25&gt;0,V25,IF(AW26&gt;0,V26,IF(AW27&gt;0,V27,IF(AW28&gt;0,V28,IF(AW29&gt;0,V29,IF(AW30&gt;0,V30,IF(AW31&gt;0,V31)))))))))),
IF(J25=V22,IF(AW23&gt;0,V23,IF(AW24&gt;0,V24,IF(AW25&gt;0,V25,IF(AW26&gt;0,V26,IF(AW27&gt;0,V27,IF(AW28&gt;0,V28,IF(AW29&gt;0,V29,IF(AW30&gt;0,V30,IF(AW31&gt;0,V31,IF(AW32&gt;0,V32)))))))))),
IF(J25=V23,IF(AW24&gt;0,V24,IF(AW25&gt;0,V25,IF(AW26&gt;0,V26,IF(AW27&gt;0,V27,IF(AW28&gt;0,V28,IF(AW29&gt;0,V29,IF(AW30&gt;0,V30,IF(AW31&gt;0,V31,IF(AW32&gt;0,V32,IF(AW33&gt;0,V33)))))))))),
IF(J25=V24,IF(AW25&gt;0,V25,IF(AW26&gt;0,V26,IF(AW27&gt;0,V27,IF(AW28&gt;0,V28,IF(AW29&gt;0,V29,IF(AW30&gt;0,V30,IF(AW31&gt;0,V31,IF(AW32&gt;0,V32,IF(AW33&gt;0,V33,IF(AW34&gt;0,V34)))))))))),
IF(J25=V25,IF(AW26&gt;0,V26,IF(AW27&gt;0,V27,IF(AW28&gt;0,V28,IF(AW29&gt;0,V29,IF(AW30&gt;0,V30,IF(AW31&gt;0,V31,IF(AW32&gt;0,V32,IF(AW33&gt;0,V33,IF(AW34&gt;0,V34,IF(AW35&gt;0,V35)))))))))),
IF(J25=V26,IF(AW27&gt;0,V27,IF(AW28&gt;0,V28,IF(AW29&gt;0,V29,IF(AW30&gt;0,V30,IF(AW31&gt;0,V31,IF(AW32&gt;0,V32,IF(AW33&gt;0,V33,IF(AW34&gt;0,V34,IF(AW35&gt;0,V35,IF(AW36&gt;0,V36)))))))))),
IF(J25=V27,IF(AW28&gt;0,V28,IF(AW29&gt;0,V29,IF(AW30&gt;0,V30,IF(AW31&gt;0,V31,IF(AW32&gt;0,V32,IF(AW33&gt;0,V33,IF(AW34&gt;0,V34,IF(AW35&gt;0,V35,IF(AW36&gt;0,V36,IF(AW37&gt;0,V37)))))))))),
IF(J25=V28,IF(AW29&gt;0,V29,IF(AW30&gt;0,V30,IF(AW31&gt;0,V31,IF(AW32&gt;0,V32,IF(AW33&gt;0,V33,IF(AW34&gt;0,V34,IF(AW35&gt;0,V35,IF(AW36&gt;0,V36,IF(AW37&gt;0,V37,IF(AW38&gt;0,V38)))))))))),
IF(J25=V29,IF(AW30&gt;0,V30,IF(AW31&gt;0,V31,IF(AW32&gt;0,V32,IF(AW33&gt;0,V33,IF(AW34&gt;0,V34,IF(AW35&gt;0,V35,IF(AW36&gt;0,V36,IF(AW37&gt;0,V37,IF(AW38&gt;0,V38,IF(AW39&gt;0,V39)))))))))),
IF(J25=V30,IF(AW31&gt;0,V31,IF(AW32&gt;0,V32,IF(AW33&gt;0,V33,IF(AW24&gt;0,V34,IF(AW35&gt;0,V35,IF(AW36&gt;0,V36,IF(AW37&gt;0,V37,IF(AW38&gt;0,V38,IF(AW39&gt;0,V39,IF(AW40&gt;0,V40)))))))))),
IF(J25=V31,IF(AW32&gt;0,V32,IF(AW33&gt;0,V33,IF(AW34&gt;0,V34,IF(AW35&gt;0,V35,IF(AW36&gt;0,V36,IF(AW37&gt;0,V37,IF(AW38&gt;0,V38,IF(AW39&gt;0,V39,IF(AW40&gt;0,V40,IF(AW41&gt;0,V41)))))))))),
IF(J25=V32,IF(AW33&gt;0,V33,IF(AW34&gt;0,V34,IF(AW35&gt;0,V35,IF(AW36&gt;0,V36,IF(AW37&gt;0,V37,IF(AW38&gt;0,V38,IF(AW39&gt;0,V39,IF(AW40&gt;0,V40,IF(AW41&gt;0,V41,IF(AW42&gt;0,V42)))))))))),
IF(J25=V33,IF(AW34&gt;0,V34,IF(AW35&gt;0,V35,IF(AW36&gt;0,V36,IF(AW37&gt;0,V37,IF(AW38&gt;0,V38,IF(AW39&gt;0,V39,IF(AW40&gt;0,V40,IF(AW41&gt;0,V41,IF(AW42&gt;0,V42,IF(AW43&gt;0,V43)))))))))),
IF(J25=V34,IF(AW35&gt;0,V35,IF(AW36&gt;0,V36,IF(AW37&gt;0,V37,IF(AW38&gt;0,V38,IF(AW39&gt;0,V39,IF(AW40&gt;0,V40,IF(AW41&gt;0,V41,IF(AW42&gt;0,V42,IF(AW43&gt;0,V43,IF(AW44&gt;0,V44)))))))))),
IF(J25=V35,IF(AW36&gt;0,V36,IF(AW37&gt;0,V37,IF(AW38&gt;0,V38,IF(AW39&gt;0,V39,IF(AW40&gt;0,V40,IF(AW41&gt;0,V41,IF(AW42&gt;0,V42,IF(AW43&gt;0,V43,IF(AW44&gt;0,V44,IF(AW45&gt;0,V45)))))))))),
IF(J25=V36,IF(AW37&gt;0,V37,IF(AW38&gt;0,V38,IF(AW39&gt;0,V39,IF(AW40&gt;0,V40,IF(AW41&gt;0,V41,IF(AW42&gt;0,V42,IF(AW43&gt;0,V43,IF(AW44&gt;0,V44,IF(AW45&gt;0,V45,IF(AW46&gt;0,V46)))))))))),
IF(J25=V37,IF(AW38&gt;0,V38,IF(AW39&gt;0,V39,IF(AW40&gt;0,V40,IF(AW41&gt;0,V41,IF(AW42&gt;0,V42,IF(AW43&gt;0,V43,IF(AW44&gt;0,V44,IF(AW45&gt;0,V45,IF(AW46&gt;0,V47,IF(AW47&gt;0,V47)))))))))),
IF(J25=V38,IF(AW39&gt;0,V39,IF(AW40&gt;0,V40,IF(AW41&gt;0,V41,IF(AW42&gt;0,V42,IF(AW43&gt;0,V43,IF(AW44&gt;0,V44,IF(AW45&gt;0,V45,IF(AW46&gt;0,V46,IF(AW47&gt;0,V47,IF(AW48&gt;0,V48)))))))))),
IF(J25=V39,IF(AW40&gt;0,V40,IF(AW41&gt;0,V41,IF(AW42&gt;0,V42,IF(AW43&gt;0,V43,IF(AW44&gt;0,V44,IF(AW45&gt;0,V45,IF(AW46&gt;0,V46,IF(AW47&gt;0,V47,IF(AW48&gt;0,V48,IF(AW49&gt;0,V49)))))))))),
IF(J25=V40,IF(AW41&gt;0,V41,IF(AW42&gt;0,V42,IF(AW43&gt;0,V43,IF(AW44&gt;0,V44,IF(AW45&gt;0,V45,IF(AW46&gt;0,V46,IF(AW47&gt;0,V47,IF(AW48&gt;0,V48,IF(AW49&gt;0,V49,IF(AW50&gt;0,V50)))))))))),
IF(J25=V41,IF(AW42&gt;0,V42,IF(AW43&gt;0,V43,IF(AW44&gt;0,V44,IF(AW45&gt;0,V45,IF(AW46&gt;0,V46,IF(AW47&gt;0,V47,IF(AW48&gt;0,V48,IF(AW49&gt;0,V49,IF(AW50&gt;0,V50,IF(AW51&gt;0,V51)))))))))),
IF(J25=V42,IF(AW43&gt;0,V43,IF(AW44&gt;0,V44,IF(AW45&gt;0,V45,IF(AW46&gt;0,V46,IF(AW47&gt;0,V47,IF(AW48&gt;0,V48,IF(AW49&gt;0,V49,IF(AW50&gt;0,V50,IF(AW51&gt;0,V51,IF(AW52&gt;0,V52)))))))))),
IF(J25=V43,IF(AW34&gt;0,V34,IF(AW45&gt;0,V45,IF(AW45&gt;0,V46,IF(AW47&gt;0,V47,IF(AW48&gt;0,V48,IF(AW49&gt;0,V49,IF(AW50&gt;0,V50,IF(AW51&gt;0,V51,IF(AW52&gt;0,V52,IF(AW53&gt;0,V53)))))))))),
IF(J25=V44,IF(AW45&gt;0,V45,IF(AW46&gt;0,V46,IF(AW47&gt;0,V47,IF(AW48&gt;0,V48,IF(AW49&gt;0,V49,IF(AW50&gt;0,V50,IF(AW51&gt;0,V51,IF(AW52&gt;0,V52,IF(AW53&gt;0,V53,IF(AW54&gt;0,V54)))))))))),
IF(J25=V45,IF(AW46&gt;0,V46,IF(AW47&gt;0,V47,IF(AW48&gt;0,V48,IF(AW49&gt;0,V49,IF(AW50&gt;0,V50,IF(AW51&gt;0,V51,IF(AW52&gt;0,V52,IF(AW53&gt;0,V53,IF(AW54&gt;0,V54,IF(AW55&gt;0,V55)))))))))),
IF(J25=V46,IF(AW47&gt;0,V47,IF(AW48&gt;0,V48,IF(AW49&gt;0,V49,IF(AW50&gt;0,V50,IF(AW51&gt;0,V51,IF(AW52&gt;0,V52,IF(AW53&gt;0,V53,IF(AW54&gt;0,V54,IF(AW55&gt;0,V55,IF(AW56&gt;0,V56)))))))))),
IF(J25=V47,IF(AW48&gt;0,V48,IF(AW49&gt;0,V49,IF(AW50&gt;0,V50,IF(AW51&gt;0,V51,IF(AW52&gt;0,V52,IF(AW53&gt;0,V53,IF(AW54&gt;0,V54,IF(AW55&gt;0,V55,IF(AW56&gt;0,V56,IF(AW57&gt;0,V57)))))))))),
IF(J25=V48,IF(AW49&gt;0,V49,IF(AW50&gt;0,V50,IF(AW51&gt;0,V51,IF(AW52&gt;0,V52,IF(AW53&gt;0,V53,IF(AW54&gt;0,V54,IF(AW55&gt;0,V55,IF(AW56&gt;0,V56,IF(AW57&gt;0,V57,IF(AW58&gt;0,V58)))))))))),
IF(J25=V49,IF(AW50&gt;0,V50,IF(AW51&gt;0,V51,IF(AW52&gt;0,V52,IF(AW53&gt;0,V53,IF(AW54&gt;0,V54,IF(AW55&gt;0,V55,IF(AW56&gt;0,V56,IF(AW57&gt;0,V57,IF(AW58&gt;0,V58,IF(AW59&gt;0,V59)))))))))),
IF(J25=V50,IF(AW51&gt;0,V51,IF(AW52&gt;0,V52,IF(AW53&gt;0,V53,IF(AW54&gt;0,V54,IF(AW55&gt;0,V55,IF(AW56&gt;0,V56,IF(AW57&gt;0,V57,IF(AW58&gt;0,V58,IF(AW59&gt;0,V59,IF(AW60&gt;0,V60)))))))))),
IF(J25=V51,IF(AW52&gt;0,V52,IF(AW53&gt;0,V53,IF(AW54&gt;0,V54,IF(AW55&gt;0,V55,IF(AW56&gt;0,V56,IF(AW57&gt;0,V57,IF(AW58&gt;0,V58,IF(AW59&gt;0,V59,IF(AW60&gt;0,V60,IF(AW61&gt;0,V61)))))))))),
IF(J25=V52,IF(AW53&gt;0,V53,IF(AW54&gt;0,V54,IF(AW55&gt;0,V55,IF(AW56&gt;0,V56,IF(AW57&gt;0,V57,IF(AW58&gt;0,V58,IF(AW59&gt;0,V59,IF(AW60&gt;0,V60,IF(AW61&gt;0,V61,IF(AW62&gt;0,V62)))))))))),
IF(J25=V53,IF(AW54&gt;0,V54,IF(AW55&gt;0,V55,IF(AW56&gt;0,V56,IF(AW57&gt;0,V57,IF(AW58&gt;0,V58,IF(AW59&gt;0,V59,IF(AW60&gt;0,V60,IF(AW61&gt;0,V61,IF(AW62&gt;0,V62,IF(AW63&gt;0,V63)))))))))),
IF(J25=V54,IF(AW55&gt;0,V55,IF(AW56&gt;0,V56,IF(AW57&gt;0,V57,IF(AW58&gt;0,V58,IF(AW59&gt;0,V59,IF(AW60&gt;0,V60,IF(AW61&gt;0,V61,IF(AW62&gt;0,V62,IF(AW63&gt;0,V63,IF(AW64&gt;0,V64)))))))))),
IF(J25=V55,IF(AW56&gt;0,V56,IF(AW57&gt;0,V57,IF(AW58&gt;0,V58,IF(AW59&gt;0,V59,IF(AW60&gt;0,V60,IF(AW61&gt;0,V61,IF(AW62&gt;0,V62,IF(AW63&gt;0,V63,IF(AW64&gt;0,V64,IF(AW65&gt;0,V65)))))))))),
IF(J25=V56,IF(AW57&gt;0,V57,IF(AW58&gt;0,V58,IF(AW59&gt;0,V59,IF(AW60&gt;0,V60,IF(AW61&gt;0,V61,IF(AW62&gt;0,V62,IF(AW63&gt;0,V63,IF(AW64&gt;0,V64,IF(AW65&gt;0,V65,IF(AW66&gt;0,V66)))))))))),
IF(J25=V57,IF(AW58&gt;0,V58,IF(AW59&gt;0,V59,IF(AW60&gt;0,V60,IF(AW61&gt;0,V61,IF(AW62&gt;0,V62,IF(AW63&gt;0,V63,IF(AW64&gt;0,V64,IF(AW65&gt;0,V65,IF(AW66&gt;0,V66,IF(AW67&gt;0,V67)))))))))),
IF(J25=V58,IF(AW59&gt;0,V59,IF(AW60&gt;0,V60,IF(AW61&gt;0,V61,IF(AW62&gt;0,V62,IF(AW63&gt;0,V63,IF(AW64&gt;0,V64,IF(AW65&gt;0,V65,IF(AW66&gt;0,V66,IF(AW67&gt;0,V67,IF(AW68&gt;0,V68)))))))))),
IF(J25=V59,IF(AW60&gt;0,V60,IF(AW61&gt;0,V61,IF(AW62&gt;0,V62,IF(AW63&gt;0,V63,IF(AW64&gt;0,V64,IF(AW65&gt;0,V65,IF(AW66&gt;0,V66,IF(AW67&gt;0,V67,IF(AW68&gt;0,V68,IF(AW69&gt;0,V69)))))))))),
IF(J25=V60,IF(AW61&gt;0,V61,IF(AW62&gt;0,V62,IF(AW63&gt;0,V63,IF(AW64&gt;0,V64,IF(AW65&gt;0,V65,IF(AW66&gt;0,V66,IF(AW67&gt;0,V67,IF(AW68&gt;0,V68,IF(AW69&gt;0,V69,IF(AW60&gt;0,V60)))))))))),
IF(J25=V61,IF(AW62&gt;0,V62,IF(AW63&gt;0,V63,IF(AW64&gt;0,V64,IF(AW65&gt;0,V65,IF(AW66&gt;0,V66,IF(AW67&gt;0,V67,IF(AW68&gt;0,V68,IF(AW69&gt;0,V69,IF(AW60&gt;0,V60,IF(AW61&gt;0,V61)))))))))),V62)))))))))))))))))))))))))))))))))))))))))))))</f>
        <v>SWEEP HOLE , CIRCULATE HOLE CLEAN.18</v>
      </c>
      <c r="K26" s="9">
        <f t="shared" ref="K26:K38" si="75">IF($H$23&lt;24,0,IF(IF(J26=V20,AW20,IF(J26=V21,AW21,IF(J26=V22,AW22,IF(J26=V23,AW23,IF(J26=V24,AW24,IF(J26=V25,AW25,IF(J26=V26,AW26,IF(J26=V27,AW27,IF(J26=V28,AW28,IF(J26=V29,AW29,IF(J26=V30,AW30,IF(J26=V31,AW31,IF(J26=V32,AW32,IF(J26=V33,AW33,IF(J26=V34,AW34,IF(J26=V35,AW35,IF(J26=V36,AW36,IF(J26=V37,AW37,IF(J26=V38,AW38,IF(J26=V39,AW39,IF(J26=V40,AW40,IF(J26=V41,AW41,IF(J26=V42,AW42,IF(J26=V43,AW43,IF(J26=V44,AW44,IF(J26=V45,AW45,IF(J26=V46,AW46,IF(J26=V47,AW47,IF(J26=V48,AW48,IF(J26=V49,AW49,IF(J26=V50,AW50,IF(J26=V51,AW51,IF(J26=V52,AW52,IF(J26=V53,AW53,IF(J26=V54,AW54,IF(J26=V55,AW55,IF(J26=V56,AW56,IF(J26=V57,AW57,IF(J26=V58,AW58,IF(J26=V59,AW59,IF(J26=V60,AW60,IF(J26=V61,AW61,IF(J26=V62,AW63,IF(J26=V63,AW63,IF(J26=V64,AW64,0)))))))))))))))))))))))))))))))))))))))))))))+L25&gt;24,24-L25,IF(J26=V20,AW50,IF(J26=V21,AW21,IF(J26=V22,AW22,IF(J26=V23,AW23,IF(J26=V24,AW24,IF(J26=V25,AW25,IF(J26=V26,AW26,IF(J26=V27,AW27,IF(J26=V28,AW28,IF(J26=V29,AW29,IF(J26=V30,AW30,IF(J26=V31,AW31,IF(J26=V32,AW32,IF(J26=V33,AW33,IF(J26=V33,AW33,IF(J26=V34,AW34,IF(J26=V35,AW35,IF(J26=V36,AW36,IF(J26=V37,AW37,IF(J26=V38,AW38,IF(J26=V39,AW39,IF(J26=V40,AW40,IF(J26=V41,AW41,IF(J26=V42,AW42,IF(J26=V43,AW43,IF(J26=V44,AW44,IF(J26=V45,AW45,IF(J26=V46,AW46,IF(J26=V47,AW47,IF(J26=V48,AW48,IF(J26=V49,AW49,IF(J26=V50,AW50,IF(J26=V51,AW51,IF(J26=V52,AW52,IF(J26=V53,AW53,IF(J26=V54,AW54,IF(J26=V55,AW55,IF(J26=V56,AW56,IF(J26=V57,AW57,IF(J26=V58,AW58,IF(J26=V59,AW59,IF(J26=V60,AW60,IF(J26=V61,AW61,IF(J26=V62,AW63,IF(J26=V63,AW63,IF(J26=V64,AW64,0))))))))))))))))))))))))))))))))))))))))))))))))</f>
        <v>14</v>
      </c>
      <c r="L26" s="10">
        <f t="shared" ref="L26:L38" si="76">L25+K26</f>
        <v>24</v>
      </c>
      <c r="M26" s="5" t="str">
        <f t="shared" ref="M26:M38" si="77">IF($K$23&lt;24,0,IF(O25=24,0,
IF(M25=V23,IF(AY24&gt;0,V24,IF(AY25&gt;0,V25,IF(AY26&gt;0,V26,IF(AY27&gt;0,V27,IF(AY28&gt;0,V28,IF(AY29&gt;0,V29,IF(AY30&gt;0,V30,IF(AY31&gt;0,V31,IF(AY32&gt;0,V32,IF(AY33&gt;0,V33)))))))))),
IF(M25=V24,IF(AY25&gt;0,V25,IF(AY26&gt;0,V26,IF(AY27&gt;0,V27,IF(AY28&gt;0,V28,IF(AY29&gt;0,V29,IF(AY30&gt;0,V30,IF(AY31&gt;0,V31,IF(AY32&gt;0,V32,IF(AY33&gt;0,V33,IF(AY34&gt;0,V34)))))))))),
IF(M25=V25,IF(AY26&gt;0,V26,IF(AY27&gt;0,V27,IF(AY28&gt;0,V28,IF(AY29&gt;0,V29,IF(AY30&gt;0,V30,IF(AY31&gt;0,V31,IF(AY32&gt;0,V32,IF(AY33&gt;0,V33,IF(AY34&gt;0,V34,IF(AY35&gt;0,V35)))))))))),
IF(M25=V26,IF(AY27&gt;0,V27,IF(AY28&gt;0,V28,IF(AY29&gt;0,V29,IF(AY30&gt;0,V30,IF(AY31&gt;0,V31,IF(AY32&gt;0,V32,IF(AY33&gt;0,V33,IF(AY34&gt;0,V34,IF(AY35&gt;0,V35,IF(AY36&gt;0,V36)))))))))),
IF(M25=V27,IF(AY28&gt;0,V28,IF(AY29&gt;0,V29,IF(AY30&gt;0,V30,IF(AY31&gt;0,V31,IF(AY32&gt;0,V32,IF(AY33&gt;0,V33,IF(AY34&gt;0,V34,IF(AY35&gt;0,V35,IF(AY36&gt;0,V36,IF(AY37&gt;0,V37)))))))))),
IF(M25=V28,IF(AY29&gt;0,V29,IF(AY30&gt;0,V30,IF(AY31&gt;0,V31,IF(AY32&gt;0,V32,IF(AY33&gt;0,V33,IF(AY34&gt;0,V34,IF(AY35&gt;0,V35,IF(AY36&gt;0,V36,IF(AY37&gt;0,V37,IF(AY38&gt;0,V38)))))))))),
IF(M25=V29,IF(AY30&gt;0,V30,IF(AY31&gt;0,V31,IF(AY32&gt;0,V32,IF(AY33&gt;0,V33,IF(AY34&gt;0,V34,IF(AY35&gt;0,V35,IF(AY36&gt;0,V36,IF(AY37&gt;0,V37,IF(AY38&gt;0,V38,IF(AY39&gt;0,V39)))))))))),
IF(M25=V30,IF(AY31&gt;0,V31,IF(AY32&gt;0,V32,IF(AY33&gt;0,V33,IF(AY24&gt;0,V34,IF(AY35&gt;0,V35,IF(AY36&gt;0,V36,IF(AY37&gt;0,V37,IF(AY38&gt;0,V38,IF(AY39&gt;0,V39,IF(AY40&gt;0,V40)))))))))),
IF(M25=V31,IF(AY32&gt;0,V32,IF(AY33&gt;0,V33,IF(AY34&gt;0,V34,IF(AY35&gt;0,V35,IF(AY36&gt;0,V36,IF(AY37&gt;0,V37,IF(AY38&gt;0,V38,IF(AY39&gt;0,V39,IF(AY40&gt;0,V40,IF(AY41&gt;0,V41)))))))))),
IF(M25=V32,IF(AY33&gt;0,V33,IF(AY34&gt;0,V34,IF(AY35&gt;0,V35,IF(AY36&gt;0,V36,IF(AY37&gt;0,V37,IF(AY38&gt;0,V38,IF(AY39&gt;0,V39,IF(AY40&gt;0,V40,IF(AY41&gt;0,V41,IF(AY42&gt;0,V42)))))))))),
IF(M25=V33,IF(AY34&gt;0,V34,IF(AY35&gt;0,V35,IF(AY36&gt;0,V36,IF(AY37&gt;0,V37,IF(AY38&gt;0,V38,IF(AY39&gt;0,V39,IF(AY40&gt;0,V40,IF(AY41&gt;0,V41,IF(AY42&gt;0,V42,IF(AY43&gt;0,V43)))))))))),
IF(M25=V34,IF(AY35&gt;0,V35,IF(AY36&gt;0,V36,IF(AY37&gt;0,V37,IF(AY38&gt;0,V38,IF(AY39&gt;0,V39,IF(AY40&gt;0,V40,IF(AY41&gt;0,V41,IF(AY42&gt;0,V42,IF(AY43&gt;0,V43,IF(AY44&gt;0,V44)))))))))),
IF(M25=V35,IF(AY36&gt;0,V36,IF(AY37&gt;0,V37,IF(AY38&gt;0,V38,IF(AY39&gt;0,V39,IF(AY40&gt;0,V40,IF(AY41&gt;0,V41,IF(AY42&gt;0,V42,IF(AY43&gt;0,V43,IF(AY44&gt;0,V44,IF(AY45&gt;0,V45)))))))))),
IF(M25=V36,IF(AY37&gt;0,V37,IF(AY38&gt;0,V38,IF(AY39&gt;0,V39,IF(AY40&gt;0,V40,IF(AY41&gt;0,V41,IF(AY42&gt;0,V42,IF(AY43&gt;0,V43,IF(AY44&gt;0,V44,IF(AY45&gt;0,V45,IF(AY46&gt;0,V46)))))))))),
IF(M25=V37,IF(AY38&gt;0,V38,IF(AY39&gt;0,V39,IF(AY40&gt;0,V40,IF(AY41&gt;0,V41,IF(AY42&gt;0,V42,IF(AY43&gt;0,V43,IF(AY44&gt;0,V44,IF(AY45&gt;0,V45,IF(AY46&gt;0,V47,IF(AY47&gt;0,V47)))))))))),
IF(M25=V38,IF(AY39&gt;0,V39,IF(AY40&gt;0,V40,IF(AY41&gt;0,V41,IF(AY42&gt;0,V42,IF(AY43&gt;0,V43,IF(AY44&gt;0,V44,IF(AY45&gt;0,V45,IF(AY46&gt;0,V46,IF(AY47&gt;0,V47,IF(AY48&gt;0,V48)))))))))),
IF(M25=V39,IF(AY40&gt;0,V40,IF(AY41&gt;0,V41,IF(AY42&gt;0,V42,IF(AY43&gt;0,V43,IF(AY44&gt;0,V44,IF(AY45&gt;0,V45,IF(AY46&gt;0,V46,IF(AY47&gt;0,V47,IF(AY48&gt;0,V48,IF(AY49&gt;0,V49)))))))))),
IF(M25=V40,IF(AY41&gt;0,V41,IF(AY42&gt;0,V42,IF(AY43&gt;0,V43,IF(AY44&gt;0,V44,IF(AY45&gt;0,V45,IF(AY46&gt;0,V46,IF(AY47&gt;0,V47,IF(AY48&gt;0,V48,IF(AY49&gt;0,V49,IF(AY50&gt;0,V50)))))))))),
IF(M25=V41,IF(AY42&gt;0,V42,IF(AY43&gt;0,V43,IF(AY44&gt;0,V44,IF(AY45&gt;0,V45,IF(AY46&gt;0,V46,IF(AY47&gt;0,V47,IF(AY48&gt;0,V48,IF(AY49&gt;0,V49,IF(AY50&gt;0,V50,IF(AY51&gt;0,V51)))))))))),
IF(M25=V42,IF(AY43&gt;0,V43,IF(AY44&gt;0,V44,IF(AY45&gt;0,V45,IF(AY46&gt;0,V46,IF(AY47&gt;0,V47,IF(AY48&gt;0,V48,IF(AY49&gt;0,V49,IF(AY50&gt;0,V50,IF(AY51&gt;0,V51,IF(AY52&gt;0,V52)))))))))),
IF(M25=V43,IF(AY34&gt;0,V34,IF(AY45&gt;0,V45,IF(AY45&gt;0,V46,IF(AY47&gt;0,V47,IF(AY48&gt;0,V48,IF(AY49&gt;0,V49,IF(AY50&gt;0,V50,IF(AY51&gt;0,V51,IF(AY52&gt;0,V52,IF(AY53&gt;0,V53)))))))))),
IF(M25=V44,IF(AY45&gt;0,V45,IF(AY46&gt;0,V46,IF(AY47&gt;0,V47,IF(AY48&gt;0,V48,IF(AY49&gt;0,V49,IF(AY50&gt;0,V50,IF(AY51&gt;0,V51,IF(AY52&gt;0,V52,IF(AY53&gt;0,V53,IF(AY54&gt;0,V54)))))))))),
IF(M25=V45,IF(AY46&gt;0,V46,IF(AY47&gt;0,V47,IF(AY48&gt;0,V48,IF(AY49&gt;0,V49,IF(AY50&gt;0,V50,IF(AY51&gt;0,V51,IF(AY52&gt;0,V52,IF(AY53&gt;0,V53,IF(AY54&gt;0,V54,IF(AY55&gt;0,V55)))))))))),
IF(M25=V46,IF(AY47&gt;0,V47,IF(AY48&gt;0,V48,IF(AY49&gt;0,V49,IF(AY50&gt;0,V50,IF(AY51&gt;0,V51,IF(AY52&gt;0,V52,IF(AY53&gt;0,V53,IF(AY54&gt;0,V54,IF(AY55&gt;0,V55,IF(AY56&gt;0,V56)))))))))),
IF(M25=V47,IF(AY48&gt;0,V48,IF(AY49&gt;0,V49,IF(AY50&gt;0,V50,IF(AY51&gt;0,V51,IF(AY52&gt;0,V52,IF(AY53&gt;0,V53,IF(AY54&gt;0,V54,IF(AY55&gt;0,V55,IF(AY56&gt;0,V56,IF(AY57&gt;0,V57)))))))))),
IF(M25=V48,IF(AY49&gt;0,V49,IF(AY50&gt;0,V50,IF(AY51&gt;0,V51,IF(AY52&gt;0,V52,IF(AY53&gt;0,V53,IF(AY54&gt;0,V54,IF(AY55&gt;0,V55,IF(AY56&gt;0,V56,IF(AY57&gt;0,V57,IF(AY58&gt;0,V58)))))))))),
IF(M25=V49,IF(AY50&gt;0,V50,IF(AY51&gt;0,V51,IF(AY52&gt;0,V52,IF(AY53&gt;0,V53,IF(AY54&gt;0,V54,IF(AY55&gt;0,V55,IF(AY56&gt;0,V56,IF(AY57&gt;0,V57,IF(AY58&gt;0,V58,IF(AY59&gt;0,V59)))))))))),
IF(M25=V50,IF(AY51&gt;0,V51,IF(AY52&gt;0,V52,IF(AY53&gt;0,V53,IF(AY54&gt;0,V54,IF(AY55&gt;0,V55,IF(AY56&gt;0,V56,IF(AY57&gt;0,V57,IF(AY58&gt;0,V58,IF(AY59&gt;0,V59,IF(AY60&gt;0,V60)))))))))),
IF(M25=V51,IF(AY52&gt;0,V52,IF(AY53&gt;0,V53,IF(AY54&gt;0,V54,IF(AY55&gt;0,V55,IF(AY56&gt;0,V56,IF(AY57&gt;0,V57,IF(AY58&gt;0,V58,IF(AY59&gt;0,V59,IF(AY60&gt;0,V60,IF(AY61&gt;0,V61)))))))))),
IF(M25=V52,IF(AY53&gt;0,V53,IF(AY54&gt;0,V54,IF(AY55&gt;0,V55,IF(AY56&gt;0,V56,IF(AY57&gt;0,V57,IF(AY58&gt;0,V58,IF(AY59&gt;0,V59,IF(AY60&gt;0,V60,IF(AY61&gt;0,V61,IF(AY62&gt;0,V62)))))))))),
IF(M25=V53,IF(AY54&gt;0,V54,IF(AY55&gt;0,V55,IF(AY56&gt;0,V56,IF(AY57&gt;0,V57,IF(AY58&gt;0,V58,IF(AY59&gt;0,V59,IF(AY60&gt;0,V60,IF(AY61&gt;0,V61,IF(AY62&gt;0,V62,IF(AY63&gt;0,V63)))))))))),
IF(M25=V54,IF(AY55&gt;0,V55,IF(AY56&gt;0,V56,IF(AY57&gt;0,V57,IF(AY58&gt;0,V58,IF(AY59&gt;0,V59,IF(AY60&gt;0,V60,IF(AY61&gt;0,V61,IF(AY62&gt;0,V62,IF(AY63&gt;0,V63,IF(AY64&gt;0,V64)))))))))),
IF(M25=V55,IF(AY56&gt;0,V56,IF(AY57&gt;0,V57,IF(AY58&gt;0,V58,IF(AY59&gt;0,V59,IF(AY60&gt;0,V60,IF(AY61&gt;0,V61,IF(AY62&gt;0,V62,IF(AY63&gt;0,V63,IF(AY64&gt;0,V64,IF(AY65&gt;0,V65)))))))))),
IF(M25=V56,IF(AY57&gt;0,V57,IF(AY58&gt;0,V58,IF(AY59&gt;0,V59,IF(AY60&gt;0,V60,IF(AY61&gt;0,V61,IF(AY62&gt;0,V62,IF(AY63&gt;0,V63,IF(AY64&gt;0,V64,IF(AY65&gt;0,V65,IF(AY66&gt;0,V66)))))))))),
IF(M25=V57,IF(AY58&gt;0,V58,IF(AY59&gt;0,V59,IF(AY60&gt;0,V60,IF(AY61&gt;0,V61,IF(AY62&gt;0,V62,IF(AY63&gt;0,V63,IF(AY64&gt;0,V64,IF(AY65&gt;0,V65,IF(AY66&gt;0,V66,IF(AY67&gt;0,V67)))))))))),
IF(M25=V58,IF(AY59&gt;0,V59,IF(AY60&gt;0,V60,IF(AY61&gt;0,V61,IF(AY62&gt;0,V62,IF(AY63&gt;0,V63,IF(AY64&gt;0,V64,IF(AY65&gt;0,V65,IF(AY66&gt;0,V66,IF(AY67&gt;0,V67,IF(AY68&gt;0,V68)))))))))),
IF(M25=V59,IF(AY60&gt;0,V60,IF(AY61&gt;0,V61,IF(AY62&gt;0,V62,IF(AY63&gt;0,V63,IF(AY64&gt;0,V64,IF(AY65&gt;0,V65,IF(AY66&gt;0,V66,IF(AY67&gt;0,V67,IF(AY68&gt;0,V68,IF(AY69&gt;0,V69)))))))))),
IF(M25=V60,IF(AY61&gt;0,V61,IF(AY62&gt;0,V62,IF(AY63&gt;0,V63,IF(AY64&gt;0,V64,IF(AY65&gt;0,V65,IF(AY66&gt;0,V66,IF(AY67&gt;0,V67,IF(AY68&gt;0,V68,IF(AY69&gt;0,V69,IF(AY70&gt;0,V70)))))))))),
IF(M25=V61,IF(AY62&gt;0,V62,IF(AY63&gt;0,V63,IF(AY64&gt;0,V64,IF(AY65&gt;0,V65,IF(AY66&gt;0,V66,IF(AY67&gt;0,V67,IF(AY68&gt;0,V68,IF(AY69&gt;0,V69,IF(AY70&gt;0,V70,IF(AY71&gt;0,V71)))))))))),
IF(M25=V62,IF(AY63&gt;0,V63,IF(AY64&gt;0,V64,IF(AY65&gt;0,V65,IF(AY66&gt;0,V66,IF(AY67&gt;0,V67,IF(AY68&gt;0,V68,IF(AY69&gt;0,V69,IF(AY70&gt;0,V70,IF(AY71&gt;0,V71,IF(AY72&gt;0,V72,)))))))))),
IF(M25=V63,IF(AY64&gt;0,V64,IF(AY65&gt;0,V65,IF(AY66&gt;0,V66,IF(AY67&gt;0,V67,IF(AY68&gt;0,V68,IF(AY69&gt;0,V69,IF(AY70&gt;0,V70,IF(AY71&gt;0,V71,IF(AY72&gt;0,V72,IF(AY73&gt;0,V73)))))))))),
IF(M25=V64,IF(AY65&gt;0,V65,IF(AY66&gt;0,V66,IF(AY67&gt;0,V67,IF(AY68&gt;0,V68,IF(AY69&gt;0,V69,IF(AY70&gt;0,V70,IF(AY71&gt;0,V71,IF(AY72&gt;0,V72,IF(AY73&gt;0,V73,IF(AY74&gt;0,V74)))))))))),
IF(M25=V65,IF(AY66&gt;0,V66,IF(AY67&gt;0,V67,IF(AY68&gt;0,V68,IF(AY69&gt;0,V69,IF(AY70&gt;0,V70,IF(AY71&gt;0,V71,IF(AY72&gt;0,V72,IF(AY73&gt;0,V73,IF(AY74&gt;0,V74,IF(AY75&gt;0,V75)))))))))),V66)))))))))))))))))))))))))))))))))))))))))))))</f>
        <v>SWEEP HOLE , CIRCULATE HOLE CLEAN.20</v>
      </c>
      <c r="N26" s="9">
        <f t="shared" ref="N26:N38" si="78">IF($K$23&lt;24,0,IF(IF(M26=V20,AY20,IF(M26=V21,AY21,IF(M26=V22,AY22,IF(M26=V23,AY23,IF(M26=V24,AY24,IF(M26=V25,AY25,IF(M26=V26,AY26,IF(M26=V27,AY27,IF(M26=V28,AY28,IF(M26=V29,AY29,IF(M26=V30,AY30,IF(M26=V31,AY31,IF(M26=V32,AY32,IF(M26=V33,AY33,IF(M26=V34,AY34,IF(M26=V35,AY35,IF(M26=V36,AY36,IF(M26=V37,AY37,IF(M26=V38,AY38,IF(M26=V39,AY39,IF(M26=V40,AY40,IF(M26=V41,AY41,IF(M26=V42,AY42,IF(M26=V43,AY43,IF(M26=V44,AY44,IF(M26=V45,AY45,IF(M26=V46,AY46,IF(M26=V47,AY47,IF(M26=V48,AY48,IF(M26=V49,AY49,IF(M26=V50,AY50,IF(M26=V51,AY51,IF(M26=V52,AY52,IF(M26=V53,AY53,IF(M26=V54,AY54,IF(M26=V55,AY55,IF(M26=V56,AY56,IF(M26=V57,AY57,IF(M26=V58,AY58,IF(M26=V59,AY59,IF(M26=V60,AY60,IF(M26=V61,AY61,IF(M26=V62,AY63,IF(M26=V63,AY63,IF(M26=V64,AY64,IF(M26=V65,AY65,AY66))))))))))))))))))))))))))))))))))))))))))))))+O25&gt;24,24-O25,IF(M26=V20,AY50,IF(M26=V21,AY21,IF(M26=V22,AY22,IF(M26=V23,AY23,IF(M26=V24,AY24,IF(M26=V25,AY25,IF(M26=V26,AY26,IF(M26=V27,AY27,IF(M26=V28,AY28,IF(M26=V29,AY29,IF(M26=V30,AY30,IF(M26=V31,AY31,IF(M26=V32,AY32,IF(M26=V33,AY33,IF(M26=V33,AY33,IF(M26=V34,AY34,IF(M26=V35,AY35,IF(M26=V36,AY36,IF(M26=V37,AY37,IF(M26=V38,AY38,IF(M26=V39,AY39,IF(M26=V40,AY40,IF(M26=V41,AY41,IF(M26=V42,AY42,IF(M26=V43,AY43,IF(M26=V44,AY44,IF(M26=V45,AY45,IF(M26=V46,AY46,IF(M26=V47,AY47,IF(M26=V48,AY48,IF(M26=V49,AY49,IF(M26=V50,AY50,IF(M26=V51,AY51,IF(M26=V52,AY52,IF(M26=V53,AY53,IF(M26=V54,AY54,IF(M26=V55,AY55,IF(M26=V56,AY56,IF(M26=V57,AY57,IF(M26=V58,AY58,IF(M26=V59,AY59,IF(M26=V60,AY60,IF(M26=V61,AY61,IF(M26=V62,AY63,IF(M26=V63,AY63,IF(M26=V64,AY64,IF(M26=V65,AY65,AY66)))))))))))))))))))))))))))))))))))))))))))))))))</f>
        <v>1</v>
      </c>
      <c r="O26" s="10">
        <f t="shared" ref="O26:O38" si="79">O25+N26</f>
        <v>17</v>
      </c>
      <c r="P26" s="5" t="str">
        <f t="shared" ref="P26:P38" si="80">IF($N$23&lt;24,0,IF(R25=24,0,
IF(P25=V28,IF(BA29&gt;0,V29,IF(BA30&gt;0,V30,IF(BA31&gt;0,V31,IF(BA32&gt;0,V32,IF(BA33&gt;0,V33,IF(BA34&gt;0,V34,IF(BA35&gt;0,V35,IF(BA36&gt;0,V36,IF(BA37&gt;0,V37,IF(BA38&gt;0,V38)))))))))),
IF(P25=V29,IF(BA30&gt;0,V30,IF(BA31&gt;0,V31,IF(BA32&gt;0,V32,IF(BA33&gt;0,V33,IF(BA34&gt;0,V34,IF(BA35&gt;0,V35,IF(BA36&gt;0,V36,IF(BA37&gt;0,V37,IF(BA38&gt;0,V38,IF(BA39&gt;0,V39)))))))))),
IF(P25=V30,IF(BA31&gt;0,V31,IF(BA32&gt;0,V32,IF(BA33&gt;0,V33,IF(BA24&gt;0,V34,IF(BA35&gt;0,V35,IF(BA36&gt;0,V36,IF(BA37&gt;0,V37,IF(BA38&gt;0,V38,IF(BA39&gt;0,V39,IF(BA40&gt;0,V40)))))))))),
IF(P25=V31,IF(BA32&gt;0,V32,IF(BA33&gt;0,V33,IF(BA34&gt;0,V34,IF(BA35&gt;0,V35,IF(BA36&gt;0,V36,IF(BA37&gt;0,V37,IF(BA38&gt;0,V38,IF(BA39&gt;0,V39,IF(BA40&gt;0,V40,IF(BA41&gt;0,V41)))))))))),
IF(P25=V32,IF(BA33&gt;0,V33,IF(BA34&gt;0,V34,IF(BA35&gt;0,V35,IF(BA36&gt;0,V36,IF(BA37&gt;0,V37,IF(BA38&gt;0,V38,IF(BA39&gt;0,V39,IF(BA40&gt;0,V40,IF(BA41&gt;0,V41,IF(BA42&gt;0,V42)))))))))),
IF(P25=V33,IF(BA34&gt;0,V34,IF(BA35&gt;0,V35,IF(BA36&gt;0,V36,IF(BA37&gt;0,V37,IF(BA38&gt;0,V38,IF(BA39&gt;0,V39,IF(BA40&gt;0,V40,IF(BA41&gt;0,V41,IF(BA42&gt;0,V42,IF(BA43&gt;0,V43)))))))))),
IF(P25=V34,IF(BA35&gt;0,V35,IF(BA36&gt;0,V36,IF(BA37&gt;0,V37,IF(BA38&gt;0,V38,IF(BA39&gt;0,V39,IF(BA40&gt;0,V40,IF(BA41&gt;0,V41,IF(BA42&gt;0,V42,IF(BA43&gt;0,V43,IF(BA44&gt;0,V44)))))))))),
IF(P25=V35,IF(BA36&gt;0,V36,IF(BA37&gt;0,V37,IF(BA38&gt;0,V38,IF(BA39&gt;0,V39,IF(BA40&gt;0,V40,IF(BA41&gt;0,V41,IF(BA42&gt;0,V42,IF(BA43&gt;0,V43,IF(BA44&gt;0,V44,IF(BA45&gt;0,V45)))))))))),
IF(P25=V36,IF(BA37&gt;0,V37,IF(BA38&gt;0,V38,IF(BA39&gt;0,V39,IF(BA40&gt;0,V40,IF(BA41&gt;0,V41,IF(BA42&gt;0,V42,IF(BA43&gt;0,V43,IF(BA44&gt;0,V44,IF(BA45&gt;0,V45,IF(BA46&gt;0,V46)))))))))),
IF(P25=V37,IF(BA38&gt;0,V38,IF(BA39&gt;0,V39,IF(BA40&gt;0,V40,IF(BA41&gt;0,V41,IF(BA42&gt;0,V42,IF(BA43&gt;0,V43,IF(BA44&gt;0,V44,IF(BA45&gt;0,V45,IF(BA46&gt;0,V47,IF(BA47&gt;0,V47)))))))))),
IF(P25=V38,IF(BA39&gt;0,V39,IF(BA40&gt;0,V40,IF(BA41&gt;0,V41,IF(BA42&gt;0,V42,IF(BA43&gt;0,V43,IF(BA44&gt;0,V44,IF(BA45&gt;0,V45,IF(BA46&gt;0,V46,IF(BA47&gt;0,V47,IF(BA48&gt;0,V48)))))))))),
IF(P25=V39,IF(BA40&gt;0,V40,IF(BA41&gt;0,V41,IF(BA42&gt;0,V42,IF(BA43&gt;0,V43,IF(BA44&gt;0,V44,IF(BA45&gt;0,V45,IF(BA46&gt;0,V46,IF(BA47&gt;0,V47,IF(BA48&gt;0,V48,IF(BA49&gt;0,V49)))))))))),
IF(P25=V40,IF(BA41&gt;0,V41,IF(BA42&gt;0,V42,IF(BA43&gt;0,V43,IF(BA44&gt;0,V44,IF(BA45&gt;0,V45,IF(BA46&gt;0,V46,IF(BA47&gt;0,V47,IF(BA48&gt;0,V48,IF(BA49&gt;0,V49,IF(BA50&gt;0,V50)))))))))),
IF(P25=V41,IF(BA42&gt;0,V42,IF(BA43&gt;0,V43,IF(BA44&gt;0,V44,IF(BA45&gt;0,V45,IF(BA46&gt;0,V46,IF(BA47&gt;0,V47,IF(BA48&gt;0,V48,IF(BA49&gt;0,V49,IF(BA50&gt;0,V50,IF(BA51&gt;0,V51)))))))))),
IF(P25=V42,IF(BA43&gt;0,V43,IF(BA44&gt;0,V44,IF(BA45&gt;0,V45,IF(BA46&gt;0,V46,IF(BA47&gt;0,V47,IF(BA48&gt;0,V48,IF(BA49&gt;0,V49,IF(BA50&gt;0,V50,IF(BA51&gt;0,V51,IF(BA52&gt;0,V52)))))))))),
IF(P25=V43,IF(BA34&gt;0,V34,IF(BA45&gt;0,V45,IF(BA45&gt;0,V46,IF(BA47&gt;0,V47,IF(BA48&gt;0,V48,IF(BA49&gt;0,V49,IF(BA50&gt;0,V50,IF(BA51&gt;0,V51,IF(BA52&gt;0,V52,IF(BA53&gt;0,V53)))))))))),
IF(P25=V44,IF(BA45&gt;0,V45,IF(BA46&gt;0,V46,IF(BA47&gt;0,V47,IF(BA48&gt;0,V48,IF(BA49&gt;0,V49,IF(BA50&gt;0,V50,IF(BA51&gt;0,V51,IF(BA52&gt;0,V52,IF(BA53&gt;0,V53,IF(BA54&gt;0,V54)))))))))),
IF(P25=V45,IF(BA46&gt;0,V46,IF(BA47&gt;0,V47,IF(BA48&gt;0,V48,IF(BA49&gt;0,V49,IF(BA50&gt;0,V50,IF(BA51&gt;0,V51,IF(BA52&gt;0,V52,IF(BA53&gt;0,V53,IF(BA54&gt;0,V54,IF(BA55&gt;0,V55)))))))))),
IF(P25=V46,IF(BA47&gt;0,V47,IF(BA48&gt;0,V48,IF(BA49&gt;0,V49,IF(BA50&gt;0,V50,IF(BA51&gt;0,V51,IF(BA52&gt;0,V52,IF(BA53&gt;0,V53,IF(BA54&gt;0,V54,IF(BA55&gt;0,V55,IF(BA56&gt;0,V56)))))))))),
IF(P25=V47,IF(BA48&gt;0,V48,IF(BA49&gt;0,V49,IF(BA50&gt;0,V50,IF(BA51&gt;0,V51,IF(BA52&gt;0,V52,IF(BA53&gt;0,V53,IF(BA54&gt;0,V54,IF(BA55&gt;0,V55,IF(BA56&gt;0,V56,IF(BA57&gt;0,V57)))))))))),
IF(P25=V48,IF(BA49&gt;0,V49,IF(BA50&gt;0,V50,IF(BA51&gt;0,V51,IF(BA52&gt;0,V52,IF(BA53&gt;0,V53,IF(BA54&gt;0,V54,IF(BA55&gt;0,V55,IF(BA56&gt;0,V56,IF(BA57&gt;0,V57,IF(BA58&gt;0,V58)))))))))),
IF(P25=V49,IF(BA50&gt;0,V50,IF(BA51&gt;0,V51,IF(BA52&gt;0,V52,IF(BA53&gt;0,V53,IF(BA54&gt;0,V54,IF(BA55&gt;0,V55,IF(BA56&gt;0,V56,IF(BA57&gt;0,V57,IF(BA58&gt;0,V58,IF(BA59&gt;0,V59)))))))))),
IF(P25=V50,IF(BA51&gt;0,V51,IF(BA52&gt;0,V52,IF(BA53&gt;0,V53,IF(BA54&gt;0,V54,IF(BA55&gt;0,V55,IF(BA56&gt;0,V56,IF(BA57&gt;0,V57,IF(BA58&gt;0,V58,IF(BA59&gt;0,V59,IF(BA60&gt;0,V60)))))))))),
IF(P25=V51,IF(BA52&gt;0,V52,IF(BA53&gt;0,V53,IF(BA54&gt;0,V54,IF(BA55&gt;0,V55,IF(BA56&gt;0,V56,IF(BA57&gt;0,V57,IF(BA58&gt;0,V58,IF(BA59&gt;0,V59,IF(BA60&gt;0,V60,IF(BA61&gt;0,V61)))))))))),
IF(P25=V52,IF(BA53&gt;0,V53,IF(BA54&gt;0,V54,IF(BA55&gt;0,V55,IF(BA56&gt;0,V56,IF(BA57&gt;0,V57,IF(BA58&gt;0,V58,IF(BA59&gt;0,V59,IF(BA60&gt;0,V60,IF(BA61&gt;0,V61,IF(BA62&gt;0,V62)))))))))),
IF(P25=V53,IF(BA54&gt;0,V54,IF(BA55&gt;0,V55,IF(BA56&gt;0,V56,IF(BA57&gt;0,V57,IF(BA58&gt;0,V58,IF(BA59&gt;0,V59,IF(BA60&gt;0,V60,IF(BA61&gt;0,V61,IF(BA62&gt;0,V62,IF(BA63&gt;0,V63)))))))))),
IF(P25=V54,IF(BA55&gt;0,V55,IF(BA56&gt;0,V56,IF(BA57&gt;0,V57,IF(BA58&gt;0,V58,IF(BA59&gt;0,V59,IF(BA60&gt;0,V60,IF(BA61&gt;0,V61,IF(BA62&gt;0,V62,IF(BA63&gt;0,V63,IF(BA64&gt;0,V64)))))))))),
IF(P25=V55,IF(BA56&gt;0,V56,IF(BA57&gt;0,V57,IF(BA58&gt;0,V58,IF(BA59&gt;0,V59,IF(BA60&gt;0,V60,IF(BA61&gt;0,V61,IF(BA62&gt;0,V62,IF(BA63&gt;0,V63,IF(BA64&gt;0,V64,IF(BA65&gt;0,V65)))))))))),
IF(P25=V56,IF(BA57&gt;0,V57,IF(BA58&gt;0,V58,IF(BA59&gt;0,V59,IF(BA60&gt;0,V60,IF(BA61&gt;0,V61,IF(BA62&gt;0,V62,IF(BA63&gt;0,V63,IF(BA64&gt;0,V64,IF(BA65&gt;0,V65,IF(BA66&gt;0,V66)))))))))),
IF(P25=V57,IF(BA58&gt;0,V58,IF(BA59&gt;0,V59,IF(BA60&gt;0,V60,IF(BA61&gt;0,V61,IF(BA62&gt;0,V62,IF(BA63&gt;0,V63,IF(BA64&gt;0,V64,IF(BA65&gt;0,V65,IF(BA66&gt;0,V66,IF(BA67&gt;0,V67)))))))))),
IF(P25=V58,IF(BA59&gt;0,V59,IF(BA60&gt;0,V60,IF(BA61&gt;0,V61,IF(BA62&gt;0,V62,IF(BA63&gt;0,V63,IF(BA64&gt;0,V64,IF(BA65&gt;0,V65,IF(BA66&gt;0,V66,IF(BA67&gt;0,V67,IF(BA68&gt;0,V68)))))))))),
IF(P25=V59,IF(BA60&gt;0,V60,IF(BA61&gt;0,V61,IF(BA62&gt;0,V62,IF(BA63&gt;0,V63,IF(BA64&gt;0,V64,IF(BA65&gt;0,V65,IF(BA66&gt;0,V66,IF(BA67&gt;0,V67,IF(BA68&gt;0,V68,IF(BA69&gt;0,V69)))))))))),
IF(P25=V60,IF(BA61&gt;0,V61,IF(BA62&gt;0,V62,IF(BA63&gt;0,V63,IF(BA64&gt;0,V64,IF(BA65&gt;0,V65,IF(BA66&gt;0,V66,IF(BA67&gt;0,V67,IF(BA68&gt;0,V68,IF(BA69&gt;0,V69,IF(BA70&gt;0,V70)))))))))),
IF(P25=V61,IF(BA62&gt;0,V62,IF(BA63&gt;0,V63,IF(BA64&gt;0,V64,IF(BA65&gt;0,V65,IF(BA66&gt;0,V66,IF(BA67&gt;0,V67,IF(BA68&gt;0,V68,IF(BA69&gt;0,V69,IF(BA70&gt;0,V70,IF(BA71&gt;0,V71)))))))))),
IF(P25=V62,IF(BA63&gt;0,V63,IF(BA64&gt;0,V64,IF(BA65&gt;0,V65,IF(BA66&gt;0,V66,IF(BA67&gt;0,V67,IF(BA68&gt;0,V68,IF(BA69&gt;0,V69,IF(BA70&gt;0,V70,IF(BA71&gt;0,V71,IF(BA72&gt;0,V72)))))))))),
IF(P25=V63,IF(BA64&gt;0,V64,IF(BA65&gt;0,V65,IF(BA66&gt;0,V66,IF(BA67&gt;0,V67,IF(BA68&gt;0,V68,IF(BA69&gt;0,V69,IF(BA70&gt;0,V70,IF(BA71&gt;0,V71,IF(BA72&gt;0,V72,IF(BA73&gt;0,V73)))))))))),
IF(P25=V64,IF(BA65&gt;0,V65,IF(BA66&gt;0,V66,IF(BA67&gt;0,V67,IF(BA68&gt;0,V68,IF(BA69&gt;0,V69,IF(BA70&gt;0,V70,IF(BA71&gt;0,V71,IF(BA72&gt;0,V72,IF(BA73&gt;0,V73,IF(BA74&gt;0,V74)))))))))),
IF(P25=V65,IF(BA66&gt;0,V66,IF(BA67&gt;0,V67,IF(BA68&gt;0,V68,IF(BA69&gt;0,V69,IF(BA70&gt;0,V70,IF(BA71&gt;0,V71,IF(BA72&gt;0,V72,IF(BA73&gt;0,V73,IF(BA74&gt;0,V74,IF(BA75&gt;0,V75)))))))))),
IF(P25=V66,IF(BA67&gt;0,V67,IF(BA68&gt;0,V68,IF(BA69&gt;0,V69,IF(BA70&gt;0,V70,IF(BA71&gt;0,V71,IF(BA72&gt;0,V72,IF(BA73&gt;0,V73,IF(BA74&gt;0,V74,IF(BA75&gt;0,V75,IF(BA76&gt;0,V76)))))))))),
IF(P25=V67,IF(BA68&gt;0,V68,IF(BA69&gt;0,V69,IF(BA70&gt;0,V70,IF(BA71&gt;0,V71,IF(BA72&gt;0,V72,IF(BA73&gt;0,V73,IF(BA74&gt;0,V74,IF(BA75&gt;0,V75,IF(BA76&gt;0,V76,IF(BA77&gt;0,V77)))))))))),
IF(P25=V68,IF(BA69&gt;0,V69,IF(BA70&gt;0,V70,IF(BA71&gt;0,V71,IF(BA72&gt;0,V72,IF(BA73&gt;0,V73,IF(BA74&gt;0,V74,IF(BA75&gt;0,V75,IF(BA76&gt;0,V76,IF(BA77&gt;0,V77,IF(BA78&gt;0,V78)))))))))),
IF(P25=V69,IF(BA70&gt;0,V70,IF(BA71&gt;0,V71,IF(BA72&gt;0,V72,IF(BA73&gt;0,V73,IF(BA74&gt;0,V74,IF(BA75&gt;0,V75,IF(BA76&gt;0,V76,IF(BA77&gt;0,V77,IF(BA78&gt;0,V78,IF(BA79&gt;0,V79)))))))))),
IF(P25=V70,IF(BA71&gt;0,V71,IF(BA72&gt;0,V72,IF(BA73&gt;0,V73,IF(BA74&gt;0,V74,IF(BA75&gt;0,V75,IF(BA76&gt;0,V76,IF(BA77&gt;0,V77,IF(BA78&gt;0,V78,IF(BA79&gt;0,V79,IF(BA80&gt;0,V80)))))))))),V71)))))))))))))))))))))))))))))))))))))))))))))</f>
        <v>CLEANOUT 13-3/8" CEMENT TO 20FT ABOVE SHOE.6</v>
      </c>
      <c r="Q26" s="9">
        <f t="shared" ref="Q26:Q38" si="81">IF($N$23&lt;24,0,IF(IF(P26=V20,BA20,IF(P26=V21,BA21,IF(P26=V22,BA22,IF(P26=V23,BA23,IF(P26=V24,BA24,IF(P26=V25,BA25,IF(P26=V26,BA26,IF(P26=V27,BA27,IF(P26=V28,BA28,IF(P26=V29,BA29,IF(P26=V30,BA30,IF(P26=V31,BA31,IF(P26=V32,BA32,IF(P26=V33,BA33,IF(P26=V34,BA34,IF(P26=V35,BA35,IF(P26=V36,BA36,IF(P26=V37,BA37,IF(P26=V38,BA38,IF(P26=V39,BA39,IF(P26=V40,BA40,IF(P26=V41,BA41,IF(P26=V42,BA42,IF(P26=V43,BA43,IF(P26=V44,BA44,IF(P26=V45,BA45,IF(P26=V46,BA46,IF(P26=V47,BA47,IF(P26=V48,BA48,IF(P26=V49,BA49,IF(P26=V50,BA50,IF(P26=V51,BA51,IF(P26=V52,BA52,IF(P26=V53,BA53,IF(P26=V54,BA54,IF(P26=V55,BA55,IF(P26=V56,BA56,IF(P26=V57,BA57,IF(P26=V58,BA58,IF(P26=V59,BA59,IF(P26=V60,BA60,IF(P26=V61,BA61,IF(P26=V62,BA63,IF(P26=V63,BA63,IF(P26=V64,BA64,IF(P26=V65,BA65,IF(P26=V66,BA67,IF(P26=V66,BA67,IF(P26=V68,BA68,IF(P26=V69,BA69,IF(P26=V70,BA70,IF(P26=V71,BA71,BA72))))))))))))))))))))))))))))))))))))))))))))))))))))+R25&gt;24,24-R25,IF(P26=V20,BA50,IF(P26=V21,BA21,IF(P26=V22,BA22,IF(P26=V23,BA23,IF(P26=V24,BA24,IF(P26=V25,BA25,IF(P26=V26,BA26,IF(P26=V27,BA27,IF(P26=V28,BA28,IF(P26=V29,BA29,IF(P26=V30,BA30,IF(P26=V31,BA31,IF(P26=V32,BA32,IF(P26=V33,BA33,IF(P26=V33,BA33,IF(P26=V34,BA34,IF(P26=V35,BA35,IF(P26=V36,BA36,IF(P26=V37,BA37,IF(P26=V38,BA38,IF(P26=V39,BA39,IF(P26=V40,BA40,IF(P26=V41,BA41,IF(P26=V42,BA42,IF(P26=V43,BA43,IF(P26=V44,BA44,IF(P26=V45,BA45,IF(P26=V46,BA46,IF(P26=V47,BA47,IF(P26=V48,BA48,IF(P26=V49,BA49,IF(P26=V50,BA50,IF(P26=V51,BA51,IF(P26=V52,BA52,IF(P26=V53,BA53,IF(P26=V54,BA54,IF(P26=V55,BA55,IF(P26=V56,BA56,IF(P26=V57,BA57,IF(P26=V58,BA58,IF(P26=V59,BA59,IF(P26=V60,BA60,IF(P26=V61,BA61,IF(P26=V62,BA63,IF(P26=V63,BA63,IF(P26=V64,BA64,IF(P26=V65,BA65,IF(P26=V66,BA66,IF(P26=V69,BA69,IF(P26=V70,BA70,IF(P26=V71,BA71,BA72)))))))))))))))))))))))))))))))))))))))))))))))))))))</f>
        <v>3</v>
      </c>
      <c r="R26" s="10">
        <f t="shared" si="64"/>
        <v>14</v>
      </c>
      <c r="S26" s="8" t="str">
        <f t="shared" ref="S26:S37" si="82">IF($Q$23&lt;24,0,IF(U25=24,0,
IF(S25=V31,IF(BC32&gt;0,V32,IF(BC33&gt;0,V33,IF(BC34&gt;0,V34,IF(BC35&gt;0,V35,IF(BC36&gt;0,V36,IF(BC37&gt;0,V37,IF(BC38&gt;0,V38,IF(BC39&gt;0,V39,IF(BC40&gt;0,V40,IF(BC41&gt;0,V41)))))))))),
IF(S25=V32,IF(BC33&gt;0,V33,IF(BC34&gt;0,V34,IF(BC35&gt;0,V35,IF(BC36&gt;0,V36,IF(BC37&gt;0,V37,IF(BC38&gt;0,V38,IF(BC39&gt;0,V39,IF(BC40&gt;0,V40,IF(BC41&gt;0,V41,IF(BC42&gt;0,V42)))))))))),
IF(S25=V33,IF(BC34&gt;0,V34,IF(BC35&gt;0,V35,IF(BC36&gt;0,V36,IF(BC37&gt;0,V37,IF(BC38&gt;0,V38,IF(BC39&gt;0,V39,IF(BC40&gt;0,V40,IF(BC41&gt;0,V41,IF(BC42&gt;0,V42,IF(BC43&gt;0,V43)))))))))),
IF(S25=V34,IF(BC35&gt;0,V35,IF(BC36&gt;0,V36,IF(BC37&gt;0,V37,IF(BC38&gt;0,V38,IF(BC39&gt;0,V39,IF(BC40&gt;0,V40,IF(BC41&gt;0,V41,IF(BC42&gt;0,V42,IF(BC43&gt;0,V43,IF(BC44&gt;0,V44)))))))))),
IF(S25=V35,IF(BC36&gt;0,V36,IF(BC37&gt;0,V37,IF(BC38&gt;0,V38,IF(BC39&gt;0,V39,IF(BC40&gt;0,V40,IF(BC41&gt;0,V41,IF(BC42&gt;0,V42,IF(BC43&gt;0,V43,IF(BC44&gt;0,V44,IF(BC45&gt;0,V45)))))))))),
IF(S25=V36,IF(BC37&gt;0,V37,IF(BC38&gt;0,V38,IF(BC39&gt;0,V39,IF(BC40&gt;0,V40,IF(BC41&gt;0,V41,IF(BC42&gt;0,V42,IF(BC43&gt;0,V43,IF(BC44&gt;0,V44,IF(BC45&gt;0,V45,IF(BC46&gt;0,V46)))))))))),
IF(S25=V37,IF(BC38&gt;0,V38,IF(BC39&gt;0,V39,IF(BC40&gt;0,V40,IF(BC41&gt;0,V41,IF(BC42&gt;0,V42,IF(BC43&gt;0,V43,IF(BC44&gt;0,V44,IF(BC45&gt;0,V45,IF(BC46&gt;0,V47,IF(BC47&gt;0,V47)))))))))),
IF(S25=V38,IF(BC39&gt;0,V39,IF(BC40&gt;0,V40,IF(BC41&gt;0,V41,IF(BC42&gt;0,V42,IF(BC43&gt;0,V43,IF(BC44&gt;0,V44,IF(BC45&gt;0,V45,IF(BC46&gt;0,V46,IF(BC47&gt;0,V47,IF(BC48&gt;0,V48)))))))))),
IF(S25=V39,IF(BC40&gt;0,V40,IF(BC41&gt;0,V41,IF(BC42&gt;0,V42,IF(BC43&gt;0,V43,IF(BC44&gt;0,V44,IF(BC45&gt;0,V45,IF(BC46&gt;0,V46,IF(BC47&gt;0,V47,IF(BC48&gt;0,V48,IF(BC49&gt;0,V49)))))))))),
IF(S25=V40,IF(BC41&gt;0,V41,IF(BC42&gt;0,V42,IF(BC43&gt;0,V43,IF(BC44&gt;0,V44,IF(BC45&gt;0,V45,IF(BC46&gt;0,V46,IF(BC47&gt;0,V47,IF(BC48&gt;0,V48,IF(BC49&gt;0,V49,IF(BC50&gt;0,V50)))))))))),
IF(S25=V41,IF(BC42&gt;0,V42,IF(BC43&gt;0,V43,IF(BC44&gt;0,V44,IF(BC45&gt;0,V45,IF(BC46&gt;0,V46,IF(BC47&gt;0,V47,IF(BC48&gt;0,V48,IF(BC49&gt;0,V49,IF(BC50&gt;0,V50,IF(BC51&gt;0,V51)))))))))),
IF(S25=V42,IF(BC43&gt;0,V43,IF(BC44&gt;0,V44,IF(BC45&gt;0,V45,IF(BC46&gt;0,V46,IF(BC47&gt;0,V47,IF(BC48&gt;0,V48,IF(BC49&gt;0,V49,IF(BC50&gt;0,V50,IF(BC51&gt;0,V51,IF(BC52&gt;0,V52)))))))))),
IF(S25=V43,IF(BC34&gt;0,V34,IF(BC45&gt;0,V45,IF(BC45&gt;0,V46,IF(BC47&gt;0,V47,IF(BC48&gt;0,V48,IF(BC49&gt;0,V49,IF(BC50&gt;0,V50,IF(BC51&gt;0,V51,IF(BC52&gt;0,V52,IF(BC53&gt;0,V53)))))))))),
IF(S25=V44,IF(BC45&gt;0,V45,IF(BC46&gt;0,V46,IF(BC47&gt;0,V47,IF(BC48&gt;0,V48,IF(BC49&gt;0,V49,IF(BC50&gt;0,V50,IF(BC51&gt;0,V51,IF(BC52&gt;0,V52,IF(BC53&gt;0,V53,IF(BC54&gt;0,V54)))))))))),
IF(S25=V45,IF(BC46&gt;0,V46,IF(BC47&gt;0,V47,IF(BC48&gt;0,V48,IF(BC49&gt;0,V49,IF(BC50&gt;0,V50,IF(BC51&gt;0,V51,IF(BC52&gt;0,V52,IF(BC53&gt;0,V53,IF(BC54&gt;0,V54,IF(BC55&gt;0,V55)))))))))),
IF(S25=V46,IF(BC47&gt;0,V47,IF(BC48&gt;0,V48,IF(BC49&gt;0,V49,IF(BC50&gt;0,V50,IF(BC51&gt;0,V51,IF(BC52&gt;0,V52,IF(BC53&gt;0,V53,IF(BC54&gt;0,V54,IF(BC55&gt;0,V55,IF(BC56&gt;0,V56)))))))))),
IF(S25=V47,IF(BC48&gt;0,V48,IF(BC49&gt;0,V49,IF(BC50&gt;0,V50,IF(BC51&gt;0,V51,IF(BC52&gt;0,V52,IF(BC53&gt;0,V53,IF(BC54&gt;0,V54,IF(BC55&gt;0,V55,IF(BC56&gt;0,V56,IF(BC57&gt;0,V57)))))))))),
IF(S25=V48,IF(BC49&gt;0,V49,IF(BC50&gt;0,V50,IF(BC51&gt;0,V51,IF(BC52&gt;0,V52,IF(BC53&gt;0,V53,IF(BC54&gt;0,V54,IF(BC55&gt;0,V55,IF(BC56&gt;0,V56,IF(BC57&gt;0,V57,IF(BC58&gt;0,V58)))))))))),
IF(S25=V49,IF(BC50&gt;0,V50,IF(BC51&gt;0,V51,IF(BC52&gt;0,V52,IF(BC53&gt;0,V53,IF(BC54&gt;0,V54,IF(BC55&gt;0,V55,IF(BC56&gt;0,V56,IF(BC57&gt;0,V57,IF(BC58&gt;0,V58,IF(BC59&gt;0,V59)))))))))),
IF(S25=V50,IF(BC51&gt;0,V51,IF(BC52&gt;0,V52,IF(BC53&gt;0,V53,IF(BC54&gt;0,V54,IF(BC55&gt;0,V55,IF(BC56&gt;0,V56,IF(BC57&gt;0,V57,IF(BC58&gt;0,V58,IF(BC59&gt;0,V59,IF(BC60&gt;0,V60)))))))))),
IF(S25=V51,IF(BC52&gt;0,V52,IF(BC53&gt;0,V53,IF(BC54&gt;0,V54,IF(BC55&gt;0,V55,IF(BC56&gt;0,V56,IF(BC57&gt;0,V57,IF(BC58&gt;0,V58,IF(BC59&gt;0,V59,IF(BC60&gt;0,V60,IF(BC61&gt;0,V61)))))))))),
IF(S25=V52,IF(BC53&gt;0,V53,IF(BC54&gt;0,V54,IF(BC55&gt;0,V55,IF(BC56&gt;0,V56,IF(BC57&gt;0,V57,IF(BC58&gt;0,V58,IF(BC59&gt;0,V59,IF(BC60&gt;0,V60,IF(BC61&gt;0,V61,IF(BC62&gt;0,V62)))))))))),
IF(S25=V53,IF(BC54&gt;0,V54,IF(BC55&gt;0,V55,IF(BC56&gt;0,V56,IF(BC57&gt;0,V57,IF(BC58&gt;0,V58,IF(BC59&gt;0,V59,IF(BC60&gt;0,V60,IF(BC61&gt;0,V61,IF(BC62&gt;0,V62,IF(BC63&gt;0,V63)))))))))),
IF(S25=V54,IF(BC55&gt;0,V55,IF(BC56&gt;0,V56,IF(BC57&gt;0,V57,IF(BC58&gt;0,V58,IF(BC59&gt;0,V59,IF(BC60&gt;0,V60,IF(BC61&gt;0,V61,IF(BC62&gt;0,V62,IF(BC63&gt;0,V63,IF(BC64&gt;0,V64)))))))))),
IF(S25=V55,IF(BC56&gt;0,V56,IF(BC57&gt;0,V57,IF(BC58&gt;0,V58,IF(BC59&gt;0,V59,IF(BC60&gt;0,V60,IF(BC61&gt;0,V61,IF(BC62&gt;0,V62,IF(BC63&gt;0,V63,IF(BC64&gt;0,V64,IF(BC65&gt;0,V65)))))))))),
IF(S25=V56,IF(BC57&gt;0,V57,IF(BC58&gt;0,V58,IF(BC59&gt;0,V59,IF(BC60&gt;0,V60,IF(BC61&gt;0,V61,IF(BC62&gt;0,V62,IF(BC63&gt;0,V63,IF(BC64&gt;0,V64,IF(BC65&gt;0,V65,IF(BC66&gt;0,V66)))))))))),
IF(S25=V57,IF(BC58&gt;0,V58,IF(BC59&gt;0,V59,IF(BC60&gt;0,V60,IF(BC61&gt;0,V61,IF(BC62&gt;0,V62,IF(BC63&gt;0,V63,IF(BC64&gt;0,V64,IF(BC65&gt;0,V65,IF(BC66&gt;0,V66,IF(BC67&gt;0,V67)))))))))),
IF(S25=V58,IF(BC59&gt;0,V59,IF(BC60&gt;0,V60,IF(BC61&gt;0,V61,IF(BC62&gt;0,V62,IF(BC63&gt;0,V63,IF(BC64&gt;0,V64,IF(BC65&gt;0,V65,IF(BC66&gt;0,V66,IF(BC67&gt;0,V67,IF(BC68&gt;0,V68)))))))))),
IF(S25=V59,IF(BC60&gt;0,V60,IF(BC61&gt;0,V61,IF(BC62&gt;0,V62,IF(BC63&gt;0,V63,IF(BC64&gt;0,V64,IF(BC65&gt;0,V65,IF(BC66&gt;0,V66,IF(BC67&gt;0,V67,IF(BC68&gt;0,V68,IF(BC69&gt;0,V69)))))))))),
IF(S25=V60,IF(BC61&gt;0,V61,IF(BC62&gt;0,V62,IF(BC63&gt;0,V63,IF(BC64&gt;0,V64,IF(BC65&gt;0,V65,IF(BC66&gt;0,V66,IF(BC67&gt;0,V67,IF(BC68&gt;0,V68,IF(BC69&gt;0,V69,IF(BC70&gt;0,V70)))))))))),
IF(S25=V61,IF(BC62&gt;0,V62,IF(BC63&gt;0,V63,IF(BC64&gt;0,V64,IF(BC65&gt;0,V65,IF(BC66&gt;0,V66,IF(BC67&gt;0,V67,IF(BC68&gt;0,V68,IF(BC69&gt;0,V69,IF(BC70&gt;0,V70,IF(BC71&gt;0,V71)))))))))),
IF(S25=V62,IF(BC63&gt;0,V63,IF(BC64&gt;0,V64,IF(BC65&gt;0,V65,IF(BC66&gt;0,V66,IF(BC67&gt;0,V67,IF(BC68&gt;0,V68,IF(BC69&gt;0,V69,IF(BC70&gt;0,V70,IF(BC71&gt;0,V71,IF(BC72&gt;0,V72)))))))))),
IF(S25=V63,IF(BC64&gt;0,V64,IF(BC65&gt;0,V65,IF(BC66&gt;0,V66,IF(BC67&gt;0,V67,IF(BC68&gt;0,V68,IF(BC69&gt;0,V69,IF(BC70&gt;0,V70,IF(BC71&gt;0,V71,IF(BC72&gt;0,V72,IF(BC73&gt;0,V73)))))))))),
IF(S25=V64,IF(BC65&gt;0,V65,IF(BC66&gt;0,V66,IF(BC67&gt;0,V67,IF(BC68&gt;0,V68,IF(BC69&gt;0,V69,IF(BC70&gt;0,V70,IF(BC71&gt;0,V71,IF(BC72&gt;0,V72,IF(BC73&gt;0,V73,IF(BC74&gt;0,V74)))))))))),
IF(S25=V65,IF(BC66&gt;0,V66,IF(BC67&gt;0,V67,IF(BC68&gt;0,V68,IF(BC69&gt;0,V69,IF(BC70&gt;0,V70,IF(BC71&gt;0,V71,IF(BC72&gt;0,V72,IF(BC73&gt;0,V73,IF(BC74&gt;0,V74,IF(BC75&gt;0,V75)))))))))),
IF(S25=V66,IF(BC67&gt;0,V67,IF(BC68&gt;0,V68,IF(BC69&gt;0,V69,IF(BC70&gt;0,V70,IF(BC71&gt;0,V71,IF(BC72&gt;0,V72,IF(BC73&gt;0,V73,IF(BC74&gt;0,V74,IF(BC75&gt;0,V75,IF(BC76&gt;0,V76)))))))))),
IF(S25=V67,IF(BC68&gt;0,V68,IF(BC69&gt;0,V69,IF(BC70&gt;0,V70,IF(BC71&gt;0,V71,IF(BC72&gt;0,V72,IF(BC73&gt;0,V73,IF(BC74&gt;0,V74,IF(BC75&gt;0,V75,IF(BC76&gt;0,V76,IF(BC77&gt;0,V77)))))))))),
IF(S25=V68,IF(BC69&gt;0,V69,IF(BC70&gt;0,V70,IF(BC71&gt;0,V71,IF(BC72&gt;0,V72,IF(BC73&gt;0,V73,IF(BC74&gt;0,V74,IF(BC75&gt;0,V75,IF(BC76&gt;0,V76,IF(BC77&gt;0,V77,IF(BC78&gt;0,V78)))))))))),
IF(S25=V69,IF(BC70&gt;0,V70,IF(BC71&gt;0,V71,IF(BC72&gt;0,V72,IF(BC73&gt;0,V73,IF(BC74&gt;0,V74,IF(BC75&gt;0,V75,IF(BC76&gt;0,V76,IF(BC77&gt;0,V77,IF(BC78&gt;0,V78,IF(BC79&gt;0,V79)))))))))),
IF(S25=V70,IF(BC71&gt;0,V71,IF(BC72&gt;0,V72,IF(BC73&gt;0,V73,IF(BC74&gt;0,V74,IF(BC75&gt;0,V75,IF(BC76&gt;0,V76,IF(BC77&gt;0,V77,IF(BC78&gt;0,V78,IF(BC79&gt;0,V79,IF(BC80&gt;0,V80)))))))))),
IF(S25=V71,IF(BC72&gt;0,V72,IF(BC73&gt;0,V73,IF(BC74&gt;0,V74,IF(BC75&gt;0,V75,IF(BC76&gt;0,V76,IF(BC77&gt;0,V77,IF(BC78&gt;0,V78,IF(BC79&gt;0,V79,IF(BC80&gt;0,V80,IF(BC81&gt;0,V81)))))))))),
IF(S25=V72,IF(BC73&gt;0,V73,IF(BC74&gt;0,V74,IF(BC75&gt;0,V75,IF(BC76&gt;0,V76,IF(BC77&gt;0,V77,IF(BC78&gt;0,V78,IF(BC79&gt;0,V79,IF(BC80&gt;0,V80,IF(BC81&gt;0,V81,IF(BC82&gt;0,V82)))))))))),
IF(S25=V73,IF(BC74&gt;0,V74,IF(BC75&gt;0,V75,IF(BC76&gt;0,V76,IF(BC77&gt;0,V77,IF(BC78&gt;0,V78,IF(BC79&gt;0,V79,IF(BC80&gt;0,V80,IF(BC81&gt;0,V81,IF(BC82&gt;0,V82,IF(BC83&gt;0,V83)))))))))),V74)))))))))))))))))))))))))))))))))))))))))))))</f>
        <v>CLEANOUT 13-3/8" CEMENT TO 20FT ABOVE SHOE.11</v>
      </c>
      <c r="T26" s="9">
        <f t="shared" ref="T26:T38" si="83">IF($Q$23&lt;24,0,IF(IF(S26=V29,BC29,IF(S26=V30,BC30,IF(S26=V31,BC31,IF(S26=V32,BC32,IF(S26=V33,BC33,IF(S26=V34,BC34,IF(S26=V35,BC35,IF(S26=V36,BC36,IF(S26=V37,BC37,IF(S26=V38,BC38,IF(S26=V39,BC39,IF(S26=V40,BC40,IF(S26=V41,BC41,IF(S26=V42,BC42,IF(S26=V43,BC43,IF(S26=V44,BC44,IF(S26=V45,BC45,IF(S26=V46,BC46,IF(S26=V47,BC47,IF(S26=V48,BC48,IF(S26=V49,BC49,IF(S26=V50,BC50,IF(S26=V51,BC51,IF(S26=V52,BC52,IF(S26=V53,BC53,IF(S26=V54,BC54,IF(S26=V55,BC55,IF(S26=V56,BC56,IF(S26=V57,BC57,IF(S26=V58,BC58,IF(S26=V59,BC59,IF(S26=V60,BC60,IF(S26=V61,BC61,IF(S26=V62,BC63,IF(S26=V63,BC63,IF(S26=V64,BC64,IF(S26=V65,BC65,IF(S26=V66,BC66,IF(S26=V67,BC67,IF(S26=V68,BC68,IF(S26=V69,BC69,IF(S26=V70,BC70,IF(S26=V71,BC71,IF(S26=V72,BC72,IF(S26=V73,BC73,BC74)))))))))))))))))))))))))))))))))))))))))))))+U25&gt;24,24-U25,IF(S26=V20,BC50,IF(S26=V21,BC21,IF(S26=V22,BC22,IF(S26=V23,BC23,IF(S26=V24,BC24,IF(S26=V25,BC25,IF(S26=V26,BC26,IF(S26=V27,BC27,IF(S26=V28,BC28,IF(S26=V29,BC29,IF(S26=V30,BC30,IF(S26=V31,BC31,IF(S26=V32,BC32,IF(S26=V33,BC33,IF(S26=V33,BC33,IF(S26=V34,BC34,IF(S26=V35,BC35,IF(S26=V36,BC36,IF(S26=V37,BC37,IF(S26=V38,BC38,IF(S26=V39,BC39,IF(S26=V40,BC40,IF(S26=V41,BC41,IF(S26=V42,BC42,IF(S26=V43,BC43,IF(S26=V44,BC44,IF(S26=V45,BC45,IF(S26=V46,BC46,IF(S26=V47,BC47,IF(S26=V48,BC48,IF(S26=V49,BC49,IF(S26=V50,BC50,IF(S26=V51,BC51,IF(S26=V52,BC52,IF(S26=V53,BC53,IF(S26=V54,BC54,IF(S26=V55,BC55,IF(S26=V56,BC56,IF(S26=V57,BC57,IF(S26=V58,BC58,IF(S26=V59,BC59,IF(S26=V60,BC60,IF(S26=V61,BC61,IF(S26=V62,BC63,IF(S26=V63,BC63,IF(S26=V64,BC64,IF(S26=V65,BC65,IF(S26=V66,BC66,IF(S26=V67,BC67,IF(S26=V68,BC68,IF(S26=V69,BC69,IF(S26=V70,BC70,IF(S26=V71,BC71,IF(S26=V72,BC72,IF(S26=V73,BC73,BC74)))))))))))))))))))))))))))))))))))))))))))))))))))))))))</f>
        <v>1</v>
      </c>
      <c r="U26" s="10">
        <f t="shared" si="65"/>
        <v>4</v>
      </c>
      <c r="V26" s="12" t="s">
        <v>22</v>
      </c>
      <c r="W26" s="14"/>
      <c r="X26" s="14"/>
      <c r="Y26" s="14"/>
      <c r="Z26" s="37">
        <f t="shared" si="20"/>
        <v>26</v>
      </c>
      <c r="AA26" s="56">
        <v>2</v>
      </c>
      <c r="AB26" s="57"/>
      <c r="AC26" s="58">
        <f t="shared" si="21"/>
        <v>157</v>
      </c>
      <c r="AD26" s="59">
        <f t="shared" si="3"/>
        <v>6.541666666666667</v>
      </c>
      <c r="AE26" s="53">
        <f t="shared" si="22"/>
        <v>2</v>
      </c>
      <c r="AF26" s="54">
        <f t="shared" si="23"/>
        <v>133</v>
      </c>
      <c r="AG26" s="53">
        <f t="shared" si="4"/>
        <v>2</v>
      </c>
      <c r="AH26" s="54">
        <f t="shared" si="53"/>
        <v>109</v>
      </c>
      <c r="AI26" s="53">
        <f t="shared" si="5"/>
        <v>2</v>
      </c>
      <c r="AJ26" s="54">
        <f t="shared" si="54"/>
        <v>85</v>
      </c>
      <c r="AK26" s="53">
        <f t="shared" si="6"/>
        <v>2</v>
      </c>
      <c r="AL26" s="54">
        <f t="shared" si="55"/>
        <v>61</v>
      </c>
      <c r="AM26" s="53">
        <f t="shared" si="7"/>
        <v>2</v>
      </c>
      <c r="AN26" s="54">
        <f t="shared" si="56"/>
        <v>37</v>
      </c>
      <c r="AO26" s="53">
        <f t="shared" si="8"/>
        <v>2</v>
      </c>
      <c r="AP26" s="54">
        <f t="shared" si="57"/>
        <v>13</v>
      </c>
      <c r="AQ26" s="53">
        <f t="shared" si="9"/>
        <v>0</v>
      </c>
      <c r="AR26" s="54">
        <f t="shared" si="58"/>
        <v>0</v>
      </c>
      <c r="AS26" s="53">
        <f t="shared" si="10"/>
        <v>0</v>
      </c>
      <c r="AT26" s="54">
        <f t="shared" si="59"/>
        <v>0</v>
      </c>
      <c r="AU26" s="53">
        <f t="shared" si="11"/>
        <v>0</v>
      </c>
      <c r="AV26" s="54">
        <f t="shared" si="60"/>
        <v>0</v>
      </c>
      <c r="AW26" s="53">
        <f t="shared" si="12"/>
        <v>0</v>
      </c>
      <c r="AX26" s="54">
        <f t="shared" si="61"/>
        <v>0</v>
      </c>
      <c r="AY26" s="53">
        <f t="shared" si="0"/>
        <v>0</v>
      </c>
      <c r="AZ26" s="54">
        <f t="shared" si="62"/>
        <v>0</v>
      </c>
      <c r="BA26" s="53">
        <f t="shared" si="1"/>
        <v>0</v>
      </c>
      <c r="BB26" s="54">
        <f t="shared" si="30"/>
        <v>0</v>
      </c>
      <c r="BC26" s="53">
        <f t="shared" si="2"/>
        <v>0</v>
      </c>
      <c r="BD26" s="54">
        <f t="shared" si="31"/>
        <v>0</v>
      </c>
      <c r="BE26" s="38"/>
      <c r="BF26" s="38"/>
      <c r="BG26" s="38"/>
      <c r="BK26" s="38"/>
      <c r="BL26" s="38"/>
      <c r="BM26" s="38"/>
      <c r="BN26" s="38"/>
      <c r="BO26" s="38"/>
      <c r="BP26" s="38"/>
      <c r="BQ26" s="38"/>
      <c r="BR26" s="38"/>
      <c r="BS26" s="60">
        <v>4</v>
      </c>
      <c r="BT26" s="61">
        <f t="shared" si="46"/>
        <v>143.5</v>
      </c>
      <c r="BU26" s="67">
        <f t="shared" si="13"/>
        <v>2</v>
      </c>
      <c r="BV26" s="68">
        <f t="shared" si="47"/>
        <v>154</v>
      </c>
      <c r="BW26" s="64">
        <f t="shared" si="48"/>
        <v>3000</v>
      </c>
      <c r="BX26" s="65">
        <v>3000</v>
      </c>
      <c r="BY26" s="87"/>
      <c r="BZ26" s="66">
        <v>22</v>
      </c>
      <c r="CA26" s="12" t="s">
        <v>119</v>
      </c>
      <c r="CB26" s="38"/>
      <c r="CC26" s="38"/>
      <c r="CD26" s="38"/>
      <c r="CE26" s="38"/>
      <c r="CF26" s="38"/>
      <c r="CG26" s="38"/>
      <c r="CH26" s="38"/>
    </row>
    <row r="27" spans="1:86" ht="15" customHeight="1" x14ac:dyDescent="0.25">
      <c r="A27" s="8">
        <f t="shared" si="66"/>
        <v>0</v>
      </c>
      <c r="B27" s="9">
        <f t="shared" si="63"/>
        <v>0</v>
      </c>
      <c r="C27" s="10">
        <f t="shared" si="67"/>
        <v>24</v>
      </c>
      <c r="D27" s="5">
        <f t="shared" si="68"/>
        <v>0</v>
      </c>
      <c r="E27" s="9">
        <f t="shared" si="69"/>
        <v>0</v>
      </c>
      <c r="F27" s="10">
        <f t="shared" si="70"/>
        <v>24</v>
      </c>
      <c r="G27" s="8" t="str">
        <f t="shared" si="71"/>
        <v>SWEEP HOLE , CIRCULATE HOLE CLEAN.11</v>
      </c>
      <c r="H27" s="9">
        <f t="shared" si="72"/>
        <v>1</v>
      </c>
      <c r="I27" s="10">
        <f t="shared" si="73"/>
        <v>9</v>
      </c>
      <c r="J27" s="5">
        <f t="shared" si="74"/>
        <v>0</v>
      </c>
      <c r="K27" s="9">
        <f t="shared" si="75"/>
        <v>0</v>
      </c>
      <c r="L27" s="10">
        <f t="shared" si="76"/>
        <v>24</v>
      </c>
      <c r="M27" s="5" t="str">
        <f t="shared" si="77"/>
        <v>CLEANOUT 13-3/8" CEMENT TO 20FT ABOVE SHOE.1</v>
      </c>
      <c r="N27" s="9">
        <f t="shared" si="78"/>
        <v>2</v>
      </c>
      <c r="O27" s="10">
        <f t="shared" si="79"/>
        <v>19</v>
      </c>
      <c r="P27" s="5" t="str">
        <f t="shared" si="80"/>
        <v>CLEANOUT 13-3/8" CEMENT TO 20FT ABOVE SHOE.7</v>
      </c>
      <c r="Q27" s="9">
        <f t="shared" si="81"/>
        <v>3</v>
      </c>
      <c r="R27" s="10">
        <f t="shared" si="64"/>
        <v>17</v>
      </c>
      <c r="S27" s="8" t="str">
        <f t="shared" si="82"/>
        <v>CLEANOUT 13-3/8" CEMENT TO 20FT ABOVE SHOE.12</v>
      </c>
      <c r="T27" s="9">
        <f t="shared" si="83"/>
        <v>1</v>
      </c>
      <c r="U27" s="10">
        <f t="shared" si="65"/>
        <v>5</v>
      </c>
      <c r="V27" s="12" t="s">
        <v>24</v>
      </c>
      <c r="W27" s="14"/>
      <c r="X27" s="14"/>
      <c r="Y27" s="14"/>
      <c r="Z27" s="37">
        <f t="shared" si="20"/>
        <v>27</v>
      </c>
      <c r="AA27" s="56">
        <v>3</v>
      </c>
      <c r="AB27" s="57"/>
      <c r="AC27" s="58">
        <f t="shared" si="21"/>
        <v>160</v>
      </c>
      <c r="AD27" s="59">
        <f t="shared" si="3"/>
        <v>6.666666666666667</v>
      </c>
      <c r="AE27" s="53">
        <f t="shared" si="22"/>
        <v>3</v>
      </c>
      <c r="AF27" s="54">
        <f t="shared" si="23"/>
        <v>136</v>
      </c>
      <c r="AG27" s="53">
        <f t="shared" si="4"/>
        <v>3</v>
      </c>
      <c r="AH27" s="54">
        <f t="shared" si="53"/>
        <v>112</v>
      </c>
      <c r="AI27" s="53">
        <f t="shared" si="5"/>
        <v>3</v>
      </c>
      <c r="AJ27" s="54">
        <f t="shared" si="54"/>
        <v>88</v>
      </c>
      <c r="AK27" s="53">
        <f t="shared" si="6"/>
        <v>3</v>
      </c>
      <c r="AL27" s="54">
        <f t="shared" si="55"/>
        <v>64</v>
      </c>
      <c r="AM27" s="53">
        <f t="shared" si="7"/>
        <v>3</v>
      </c>
      <c r="AN27" s="54">
        <f t="shared" si="56"/>
        <v>40</v>
      </c>
      <c r="AO27" s="53">
        <f t="shared" si="8"/>
        <v>3</v>
      </c>
      <c r="AP27" s="54">
        <f t="shared" si="57"/>
        <v>16</v>
      </c>
      <c r="AQ27" s="53">
        <f t="shared" si="9"/>
        <v>0</v>
      </c>
      <c r="AR27" s="54">
        <f t="shared" si="58"/>
        <v>0</v>
      </c>
      <c r="AS27" s="53">
        <f t="shared" si="10"/>
        <v>0</v>
      </c>
      <c r="AT27" s="54">
        <f t="shared" si="59"/>
        <v>0</v>
      </c>
      <c r="AU27" s="53">
        <f t="shared" si="11"/>
        <v>0</v>
      </c>
      <c r="AV27" s="54">
        <f t="shared" si="60"/>
        <v>0</v>
      </c>
      <c r="AW27" s="53">
        <f t="shared" si="12"/>
        <v>0</v>
      </c>
      <c r="AX27" s="54">
        <f t="shared" si="61"/>
        <v>0</v>
      </c>
      <c r="AY27" s="53">
        <f t="shared" si="0"/>
        <v>0</v>
      </c>
      <c r="AZ27" s="54">
        <f t="shared" si="62"/>
        <v>0</v>
      </c>
      <c r="BA27" s="53">
        <f t="shared" si="1"/>
        <v>0</v>
      </c>
      <c r="BB27" s="54">
        <f t="shared" si="30"/>
        <v>0</v>
      </c>
      <c r="BC27" s="53">
        <f t="shared" si="2"/>
        <v>0</v>
      </c>
      <c r="BD27" s="54">
        <f t="shared" si="31"/>
        <v>0</v>
      </c>
      <c r="BE27" s="38"/>
      <c r="BF27" s="38"/>
      <c r="BG27" s="38"/>
      <c r="BK27" s="38"/>
      <c r="BL27" s="38"/>
      <c r="BM27" s="38"/>
      <c r="BN27" s="38"/>
      <c r="BO27" s="38"/>
      <c r="BP27" s="38"/>
      <c r="BQ27" s="38"/>
      <c r="BR27" s="38"/>
      <c r="BS27" s="60">
        <v>10</v>
      </c>
      <c r="BT27" s="61">
        <f t="shared" si="46"/>
        <v>153.5</v>
      </c>
      <c r="BU27" s="67">
        <f t="shared" si="13"/>
        <v>3</v>
      </c>
      <c r="BV27" s="68">
        <f t="shared" si="47"/>
        <v>157</v>
      </c>
      <c r="BW27" s="64">
        <f t="shared" si="48"/>
        <v>3000</v>
      </c>
      <c r="BX27" s="65">
        <v>3000</v>
      </c>
      <c r="BY27" s="87"/>
      <c r="BZ27" s="66">
        <v>23</v>
      </c>
      <c r="CA27" s="12" t="s">
        <v>120</v>
      </c>
      <c r="CB27" s="38"/>
      <c r="CC27" s="38"/>
      <c r="CD27" s="38"/>
      <c r="CE27" s="38"/>
      <c r="CF27" s="38"/>
      <c r="CG27" s="38"/>
      <c r="CH27" s="38"/>
    </row>
    <row r="28" spans="1:86" s="72" customFormat="1" ht="15" customHeight="1" x14ac:dyDescent="0.25">
      <c r="A28" s="8">
        <f t="shared" si="66"/>
        <v>0</v>
      </c>
      <c r="B28" s="9">
        <f t="shared" si="63"/>
        <v>0</v>
      </c>
      <c r="C28" s="10">
        <f t="shared" si="67"/>
        <v>24</v>
      </c>
      <c r="D28" s="5">
        <f t="shared" si="68"/>
        <v>0</v>
      </c>
      <c r="E28" s="9">
        <f>IF($B$23&lt;24,0,IF(IF(D28=V22,AS22,IF(D28=V23,AS23,IF(D28=V24,AS24,IF(D28=V25,AS25,IF(D28=V26,AS26,IF(D28=V27,AS27,IF(D28=V28,AS28,IF(D28=V29,AS29,IF(D28=V30,AS30,IF(D28=V31,AS31,IF(D28=V32,AS32,IF(D28=V33,AS33,IF(D28=V34,AS34,IF(D28=V35,AS35,IF(D28=V36,AS36,IF(D28=V37,AS37,IF(D28=V38,AS38,IF(D28=V39,AS39,IF(D28=V40,AS40,IF(D28=V41,AS41,IF(D28=V42,AS42,IF(D28=V43,AS43,IF(D28=V44,AS44,IF(D28=V45,AS45,IF(D28=V46,AS46,IF(D28=V47,AS47,IF(D28=V48,AS48,IF(D28=V49,AS49,IF(D28=V50,AS50,IF(D28=V51,AS51,IF(D28=V52,AS52,IF(D28=V53,AS53,IF(D28=V54,AS54,IF(D28=V55,AS55,IF(D28=V56,AS56,IF(D28=V57,AS57,IF(D28=V58,AS58,IF(D28=V59,AS59,IF(D28=V60,AS60,IF(D28=V61,AS61,IF(D28=V62,AS62,IF(D28=V63,AS63,IF(D28=V64,AS65,IF(D28=V65,AS65,IF(D28=V66,AS66,0)))))))))))))))))))))))))))))))))))))))))))))+F27&gt;24,24-F27,IF(D28=V22,AS52,IF(D28=V23,AS23,IF(D28=V24,AS24,IF(D28=V25,AS25,IF(D28=V26,AS26,IF(D28=V27,AS27,IF(D28=V28,AS28,IF(D28=V29,AS29,IF(D28=V30,AS30,IF(D28=V31,AS31,IF(D28=V32,AS32,IF(D28=V33,AS33,IF(D28=V34,AS34,IF(D28=V35,AS35,IF(D28=V35,AS35,IF(D28=V36,AS36,IF(D28=V37,AS37,IF(D28=V38,AS38,IF(D28=V39,AS39,IF(D28=V40,AS40,IF(D28=V41,AS41,IF(D28=V42,AS42,IF(D28=V43,AS43,IF(D28=V44,AS44,IF(D28=V45,AS45,IF(D28=V46,AS46,IF(D28=V47,AS47,IF(D28=V48,AS48,IF(D28=V49,AS49,IF(D28=V50,AS50,IF(D28=V51,AS51,IF(D28=V52,AS52,IF(D28=V53,AS53,IF(D28=V54,AS54,IF(D28=V55,AS55,IF(D28=V56,AS56,IF(D28=V57,AS57,IF(D28=V58,AS58,IF(D28=V59,AS59,IF(D28=V60,AS60,IF(D28=V61,AS61,IF(D28=V62,AS62,IF(D28=V63,AS63,IF(D28=V64,AS65,IF(D28=V65,AS65,IF(D28=V66,AS66,0))))))))))))))))))))))))))))))))))))))))))))))))</f>
        <v>0</v>
      </c>
      <c r="F28" s="10">
        <f t="shared" si="70"/>
        <v>24</v>
      </c>
      <c r="G28" s="8" t="str">
        <f t="shared" si="71"/>
        <v>SWEEP HOLE , CIRCULATE HOLE CLEAN.12</v>
      </c>
      <c r="H28" s="9">
        <f t="shared" si="72"/>
        <v>2</v>
      </c>
      <c r="I28" s="10">
        <f t="shared" si="73"/>
        <v>11</v>
      </c>
      <c r="J28" s="5">
        <f t="shared" si="74"/>
        <v>0</v>
      </c>
      <c r="K28" s="9">
        <f t="shared" si="75"/>
        <v>0</v>
      </c>
      <c r="L28" s="10">
        <f t="shared" si="76"/>
        <v>24</v>
      </c>
      <c r="M28" s="5" t="str">
        <f t="shared" si="77"/>
        <v>CLEANOUT 13-3/8" CEMENT TO 20FT ABOVE SHOE.2</v>
      </c>
      <c r="N28" s="9">
        <f t="shared" si="78"/>
        <v>2</v>
      </c>
      <c r="O28" s="10">
        <f t="shared" si="79"/>
        <v>21</v>
      </c>
      <c r="P28" s="5" t="str">
        <f t="shared" si="80"/>
        <v>CLEANOUT 13-3/8" CEMENT TO 20FT ABOVE SHOE.8</v>
      </c>
      <c r="Q28" s="9">
        <f t="shared" si="81"/>
        <v>6</v>
      </c>
      <c r="R28" s="10">
        <f t="shared" si="64"/>
        <v>23</v>
      </c>
      <c r="S28" s="8" t="str">
        <f t="shared" si="82"/>
        <v>CLEANOUT 13-3/8" CEMENT TO 20FT ABOVE SHOE.13</v>
      </c>
      <c r="T28" s="9">
        <f t="shared" si="83"/>
        <v>2</v>
      </c>
      <c r="U28" s="10">
        <f t="shared" si="65"/>
        <v>7</v>
      </c>
      <c r="V28" s="12" t="s">
        <v>25</v>
      </c>
      <c r="W28" s="14"/>
      <c r="X28" s="14"/>
      <c r="Y28" s="14"/>
      <c r="Z28" s="37">
        <f t="shared" si="20"/>
        <v>28</v>
      </c>
      <c r="AA28" s="56">
        <v>59</v>
      </c>
      <c r="AB28" s="57"/>
      <c r="AC28" s="69">
        <f t="shared" si="21"/>
        <v>219</v>
      </c>
      <c r="AD28" s="70">
        <f t="shared" si="3"/>
        <v>9.125</v>
      </c>
      <c r="AE28" s="53">
        <f t="shared" si="22"/>
        <v>59</v>
      </c>
      <c r="AF28" s="54">
        <f t="shared" si="23"/>
        <v>195</v>
      </c>
      <c r="AG28" s="53">
        <f t="shared" si="4"/>
        <v>59</v>
      </c>
      <c r="AH28" s="54">
        <f t="shared" si="53"/>
        <v>171</v>
      </c>
      <c r="AI28" s="53">
        <f t="shared" si="5"/>
        <v>59</v>
      </c>
      <c r="AJ28" s="54">
        <f t="shared" si="54"/>
        <v>147</v>
      </c>
      <c r="AK28" s="53">
        <f t="shared" si="6"/>
        <v>59</v>
      </c>
      <c r="AL28" s="54">
        <f t="shared" si="55"/>
        <v>123</v>
      </c>
      <c r="AM28" s="53">
        <f t="shared" si="7"/>
        <v>59</v>
      </c>
      <c r="AN28" s="54">
        <f t="shared" si="56"/>
        <v>99</v>
      </c>
      <c r="AO28" s="53">
        <f t="shared" si="8"/>
        <v>59</v>
      </c>
      <c r="AP28" s="54">
        <f t="shared" si="57"/>
        <v>75</v>
      </c>
      <c r="AQ28" s="53">
        <f t="shared" si="9"/>
        <v>51</v>
      </c>
      <c r="AR28" s="54">
        <f t="shared" si="58"/>
        <v>51</v>
      </c>
      <c r="AS28" s="53">
        <f t="shared" si="10"/>
        <v>27</v>
      </c>
      <c r="AT28" s="54">
        <f t="shared" si="59"/>
        <v>27</v>
      </c>
      <c r="AU28" s="53">
        <f t="shared" si="11"/>
        <v>3</v>
      </c>
      <c r="AV28" s="54">
        <f t="shared" si="60"/>
        <v>3</v>
      </c>
      <c r="AW28" s="53">
        <f t="shared" si="12"/>
        <v>0</v>
      </c>
      <c r="AX28" s="54">
        <f t="shared" si="61"/>
        <v>0</v>
      </c>
      <c r="AY28" s="53">
        <f t="shared" si="0"/>
        <v>0</v>
      </c>
      <c r="AZ28" s="54">
        <f t="shared" si="62"/>
        <v>0</v>
      </c>
      <c r="BA28" s="53">
        <f t="shared" si="1"/>
        <v>0</v>
      </c>
      <c r="BB28" s="54">
        <f t="shared" si="30"/>
        <v>0</v>
      </c>
      <c r="BC28" s="53">
        <f t="shared" si="2"/>
        <v>0</v>
      </c>
      <c r="BD28" s="54">
        <f t="shared" si="31"/>
        <v>0</v>
      </c>
      <c r="BE28" s="71"/>
      <c r="BF28" s="71"/>
      <c r="BG28" s="71"/>
      <c r="BK28" s="38"/>
      <c r="BL28" s="38"/>
      <c r="BM28" s="38"/>
      <c r="BN28" s="38"/>
      <c r="BO28" s="38"/>
      <c r="BP28" s="38"/>
      <c r="BQ28" s="38"/>
      <c r="BR28" s="38"/>
      <c r="BS28" s="60">
        <v>2</v>
      </c>
      <c r="BT28" s="61">
        <f t="shared" si="46"/>
        <v>155.5</v>
      </c>
      <c r="BU28" s="67">
        <f t="shared" si="13"/>
        <v>59</v>
      </c>
      <c r="BV28" s="68">
        <f t="shared" si="47"/>
        <v>216</v>
      </c>
      <c r="BW28" s="64">
        <f t="shared" si="48"/>
        <v>3000</v>
      </c>
      <c r="BX28" s="65">
        <v>3000</v>
      </c>
      <c r="BY28" s="87"/>
      <c r="BZ28" s="66">
        <v>24</v>
      </c>
      <c r="CA28" s="12" t="s">
        <v>121</v>
      </c>
      <c r="CB28" s="71"/>
      <c r="CC28" s="71"/>
      <c r="CD28" s="71"/>
      <c r="CE28" s="71"/>
      <c r="CF28" s="71"/>
      <c r="CG28" s="71"/>
      <c r="CH28" s="71"/>
    </row>
    <row r="29" spans="1:86" ht="15" customHeight="1" x14ac:dyDescent="0.25">
      <c r="A29" s="8">
        <f t="shared" si="66"/>
        <v>0</v>
      </c>
      <c r="B29" s="9">
        <f t="shared" si="63"/>
        <v>0</v>
      </c>
      <c r="C29" s="10">
        <f t="shared" si="67"/>
        <v>24</v>
      </c>
      <c r="D29" s="5">
        <f t="shared" si="68"/>
        <v>0</v>
      </c>
      <c r="E29" s="9">
        <f t="shared" si="69"/>
        <v>0</v>
      </c>
      <c r="F29" s="10">
        <f t="shared" si="70"/>
        <v>24</v>
      </c>
      <c r="G29" s="8" t="str">
        <f t="shared" si="71"/>
        <v>SWEEP HOLE , CIRCULATE HOLE CLEAN.13</v>
      </c>
      <c r="H29" s="9">
        <f t="shared" si="72"/>
        <v>2</v>
      </c>
      <c r="I29" s="10">
        <f t="shared" si="73"/>
        <v>13</v>
      </c>
      <c r="J29" s="5">
        <f t="shared" si="74"/>
        <v>0</v>
      </c>
      <c r="K29" s="9">
        <f t="shared" si="75"/>
        <v>0</v>
      </c>
      <c r="L29" s="10">
        <f t="shared" si="76"/>
        <v>24</v>
      </c>
      <c r="M29" s="5" t="str">
        <f t="shared" si="77"/>
        <v>CLEANOUT 13-3/8" CEMENT TO 20FT ABOVE SHOE.3</v>
      </c>
      <c r="N29" s="9">
        <f t="shared" si="78"/>
        <v>1</v>
      </c>
      <c r="O29" s="10">
        <f t="shared" si="79"/>
        <v>22</v>
      </c>
      <c r="P29" s="5" t="str">
        <f t="shared" si="80"/>
        <v>CLEANOUT 13-3/8" CEMENT TO 20FT ABOVE SHOE.9</v>
      </c>
      <c r="Q29" s="9">
        <f t="shared" si="81"/>
        <v>1</v>
      </c>
      <c r="R29" s="10">
        <f t="shared" si="64"/>
        <v>24</v>
      </c>
      <c r="S29" s="8" t="str">
        <f t="shared" si="82"/>
        <v>CLEANOUT 13-3/8" CEMENT TO 20FT ABOVE SHOE.14</v>
      </c>
      <c r="T29" s="9">
        <f t="shared" si="83"/>
        <v>17</v>
      </c>
      <c r="U29" s="10">
        <f t="shared" si="65"/>
        <v>24</v>
      </c>
      <c r="V29" s="12" t="s">
        <v>30</v>
      </c>
      <c r="W29" s="14"/>
      <c r="X29" s="14"/>
      <c r="Y29" s="14"/>
      <c r="Z29" s="37">
        <f t="shared" si="20"/>
        <v>29</v>
      </c>
      <c r="AA29" s="56">
        <v>1</v>
      </c>
      <c r="AB29" s="57"/>
      <c r="AC29" s="58">
        <f t="shared" si="21"/>
        <v>220</v>
      </c>
      <c r="AD29" s="59">
        <f t="shared" si="3"/>
        <v>9.1666666666666661</v>
      </c>
      <c r="AE29" s="53">
        <f t="shared" si="22"/>
        <v>1</v>
      </c>
      <c r="AF29" s="54">
        <f t="shared" si="23"/>
        <v>196</v>
      </c>
      <c r="AG29" s="53">
        <f t="shared" si="4"/>
        <v>1</v>
      </c>
      <c r="AH29" s="54">
        <f t="shared" si="53"/>
        <v>172</v>
      </c>
      <c r="AI29" s="53">
        <f t="shared" si="5"/>
        <v>1</v>
      </c>
      <c r="AJ29" s="54">
        <f t="shared" si="54"/>
        <v>148</v>
      </c>
      <c r="AK29" s="53">
        <f t="shared" si="6"/>
        <v>1</v>
      </c>
      <c r="AL29" s="54">
        <f t="shared" si="55"/>
        <v>124</v>
      </c>
      <c r="AM29" s="53">
        <f t="shared" si="7"/>
        <v>1</v>
      </c>
      <c r="AN29" s="54">
        <f t="shared" si="56"/>
        <v>100</v>
      </c>
      <c r="AO29" s="53">
        <f t="shared" si="8"/>
        <v>1</v>
      </c>
      <c r="AP29" s="54">
        <f t="shared" si="57"/>
        <v>76</v>
      </c>
      <c r="AQ29" s="53">
        <f t="shared" si="9"/>
        <v>1</v>
      </c>
      <c r="AR29" s="54">
        <f t="shared" si="58"/>
        <v>52</v>
      </c>
      <c r="AS29" s="53">
        <f t="shared" si="10"/>
        <v>1</v>
      </c>
      <c r="AT29" s="54">
        <f t="shared" si="59"/>
        <v>28</v>
      </c>
      <c r="AU29" s="53">
        <f t="shared" si="11"/>
        <v>1</v>
      </c>
      <c r="AV29" s="54">
        <f t="shared" si="60"/>
        <v>4</v>
      </c>
      <c r="AW29" s="53">
        <f t="shared" si="12"/>
        <v>0</v>
      </c>
      <c r="AX29" s="54">
        <f t="shared" si="61"/>
        <v>0</v>
      </c>
      <c r="AY29" s="53">
        <f t="shared" si="0"/>
        <v>0</v>
      </c>
      <c r="AZ29" s="54">
        <f t="shared" si="62"/>
        <v>0</v>
      </c>
      <c r="BA29" s="53">
        <f t="shared" si="1"/>
        <v>0</v>
      </c>
      <c r="BB29" s="54">
        <f t="shared" si="30"/>
        <v>0</v>
      </c>
      <c r="BC29" s="53">
        <f t="shared" si="2"/>
        <v>0</v>
      </c>
      <c r="BD29" s="54">
        <f t="shared" si="31"/>
        <v>0</v>
      </c>
      <c r="BE29" s="38"/>
      <c r="BF29" s="38"/>
      <c r="BG29" s="38"/>
      <c r="BK29" s="38"/>
      <c r="BL29" s="38"/>
      <c r="BM29" s="38"/>
      <c r="BN29" s="38"/>
      <c r="BO29" s="38"/>
      <c r="BP29" s="38"/>
      <c r="BQ29" s="38"/>
      <c r="BR29" s="38"/>
      <c r="BS29" s="73">
        <v>1.5</v>
      </c>
      <c r="BT29" s="61">
        <f t="shared" si="46"/>
        <v>157</v>
      </c>
      <c r="BU29" s="67">
        <f t="shared" si="13"/>
        <v>1</v>
      </c>
      <c r="BV29" s="68">
        <f t="shared" si="47"/>
        <v>217</v>
      </c>
      <c r="BW29" s="64">
        <f t="shared" si="48"/>
        <v>3000</v>
      </c>
      <c r="BX29" s="65">
        <v>3000</v>
      </c>
      <c r="BY29" s="87"/>
      <c r="BZ29" s="66">
        <v>25</v>
      </c>
      <c r="CA29" s="12" t="s">
        <v>122</v>
      </c>
      <c r="CB29" s="38"/>
      <c r="CC29" s="38"/>
      <c r="CD29" s="38"/>
      <c r="CE29" s="38"/>
      <c r="CF29" s="38"/>
      <c r="CG29" s="38"/>
      <c r="CH29" s="38"/>
    </row>
    <row r="30" spans="1:86" ht="15" customHeight="1" x14ac:dyDescent="0.25">
      <c r="A30" s="8">
        <f t="shared" si="66"/>
        <v>0</v>
      </c>
      <c r="B30" s="9">
        <f t="shared" si="63"/>
        <v>0</v>
      </c>
      <c r="C30" s="10">
        <f t="shared" si="67"/>
        <v>24</v>
      </c>
      <c r="D30" s="5">
        <f t="shared" si="68"/>
        <v>0</v>
      </c>
      <c r="E30" s="9">
        <f t="shared" si="69"/>
        <v>0</v>
      </c>
      <c r="F30" s="10">
        <f t="shared" si="70"/>
        <v>24</v>
      </c>
      <c r="G30" s="8" t="str">
        <f t="shared" si="71"/>
        <v>SWEEP HOLE , CIRCULATE HOLE CLEAN.14</v>
      </c>
      <c r="H30" s="9">
        <f t="shared" si="72"/>
        <v>2</v>
      </c>
      <c r="I30" s="10">
        <f t="shared" si="73"/>
        <v>15</v>
      </c>
      <c r="J30" s="5">
        <f t="shared" si="74"/>
        <v>0</v>
      </c>
      <c r="K30" s="9">
        <f t="shared" si="75"/>
        <v>0</v>
      </c>
      <c r="L30" s="10">
        <f t="shared" si="76"/>
        <v>24</v>
      </c>
      <c r="M30" s="5" t="str">
        <f t="shared" si="77"/>
        <v>CLEANOUT 13-3/8" CEMENT TO 20FT ABOVE SHOE.4</v>
      </c>
      <c r="N30" s="9">
        <f t="shared" si="78"/>
        <v>2</v>
      </c>
      <c r="O30" s="10">
        <f t="shared" si="79"/>
        <v>24</v>
      </c>
      <c r="P30" s="5">
        <f t="shared" si="80"/>
        <v>0</v>
      </c>
      <c r="Q30" s="9">
        <f t="shared" si="81"/>
        <v>0</v>
      </c>
      <c r="R30" s="10">
        <f t="shared" si="64"/>
        <v>24</v>
      </c>
      <c r="S30" s="8">
        <f t="shared" si="82"/>
        <v>0</v>
      </c>
      <c r="T30" s="9">
        <f t="shared" si="83"/>
        <v>0</v>
      </c>
      <c r="U30" s="10">
        <f t="shared" si="65"/>
        <v>24</v>
      </c>
      <c r="V30" s="12" t="s">
        <v>35</v>
      </c>
      <c r="W30" s="14"/>
      <c r="X30" s="14"/>
      <c r="Y30" s="14"/>
      <c r="Z30" s="37">
        <f t="shared" si="20"/>
        <v>30</v>
      </c>
      <c r="AA30" s="56">
        <v>4</v>
      </c>
      <c r="AB30" s="57"/>
      <c r="AC30" s="58">
        <f t="shared" si="21"/>
        <v>224</v>
      </c>
      <c r="AD30" s="59">
        <f t="shared" si="3"/>
        <v>9.3333333333333339</v>
      </c>
      <c r="AE30" s="53">
        <f t="shared" si="22"/>
        <v>4</v>
      </c>
      <c r="AF30" s="54">
        <f t="shared" si="23"/>
        <v>200</v>
      </c>
      <c r="AG30" s="53">
        <f t="shared" si="4"/>
        <v>4</v>
      </c>
      <c r="AH30" s="54">
        <f t="shared" si="53"/>
        <v>176</v>
      </c>
      <c r="AI30" s="53">
        <f t="shared" si="5"/>
        <v>4</v>
      </c>
      <c r="AJ30" s="54">
        <f t="shared" si="54"/>
        <v>152</v>
      </c>
      <c r="AK30" s="53">
        <f t="shared" si="6"/>
        <v>4</v>
      </c>
      <c r="AL30" s="54">
        <f t="shared" si="55"/>
        <v>128</v>
      </c>
      <c r="AM30" s="53">
        <f t="shared" si="7"/>
        <v>4</v>
      </c>
      <c r="AN30" s="54">
        <f t="shared" si="56"/>
        <v>104</v>
      </c>
      <c r="AO30" s="53">
        <f t="shared" si="8"/>
        <v>4</v>
      </c>
      <c r="AP30" s="54">
        <f t="shared" si="57"/>
        <v>80</v>
      </c>
      <c r="AQ30" s="53">
        <f t="shared" si="9"/>
        <v>4</v>
      </c>
      <c r="AR30" s="54">
        <f t="shared" si="58"/>
        <v>56</v>
      </c>
      <c r="AS30" s="53">
        <f t="shared" si="10"/>
        <v>4</v>
      </c>
      <c r="AT30" s="54">
        <f t="shared" si="59"/>
        <v>32</v>
      </c>
      <c r="AU30" s="53">
        <f t="shared" si="11"/>
        <v>4</v>
      </c>
      <c r="AV30" s="54">
        <f t="shared" si="60"/>
        <v>8</v>
      </c>
      <c r="AW30" s="53">
        <f t="shared" si="12"/>
        <v>0</v>
      </c>
      <c r="AX30" s="54">
        <f t="shared" si="61"/>
        <v>0</v>
      </c>
      <c r="AY30" s="53">
        <f t="shared" si="0"/>
        <v>0</v>
      </c>
      <c r="AZ30" s="54">
        <f t="shared" si="62"/>
        <v>0</v>
      </c>
      <c r="BA30" s="53">
        <f t="shared" si="1"/>
        <v>0</v>
      </c>
      <c r="BB30" s="54">
        <f t="shared" si="30"/>
        <v>0</v>
      </c>
      <c r="BC30" s="53">
        <f t="shared" si="2"/>
        <v>0</v>
      </c>
      <c r="BD30" s="54">
        <f t="shared" si="31"/>
        <v>0</v>
      </c>
      <c r="BE30" s="38"/>
      <c r="BF30" s="38"/>
      <c r="BG30" s="38"/>
      <c r="BK30" s="71"/>
      <c r="BL30" s="71"/>
      <c r="BM30" s="71"/>
      <c r="BN30" s="71"/>
      <c r="BO30" s="71"/>
      <c r="BP30" s="71"/>
      <c r="BQ30" s="71"/>
      <c r="BR30" s="71"/>
      <c r="BS30" s="60">
        <v>4</v>
      </c>
      <c r="BT30" s="61">
        <f t="shared" si="46"/>
        <v>161</v>
      </c>
      <c r="BU30" s="67">
        <f t="shared" si="13"/>
        <v>4</v>
      </c>
      <c r="BV30" s="68">
        <f t="shared" si="47"/>
        <v>221</v>
      </c>
      <c r="BW30" s="64">
        <f t="shared" si="48"/>
        <v>3000</v>
      </c>
      <c r="BX30" s="65">
        <v>3000</v>
      </c>
      <c r="BY30" s="87"/>
      <c r="BZ30" s="66">
        <v>26</v>
      </c>
      <c r="CA30" s="12" t="s">
        <v>123</v>
      </c>
      <c r="CB30" s="38"/>
      <c r="CC30" s="38"/>
      <c r="CD30" s="38"/>
      <c r="CE30" s="38"/>
      <c r="CF30" s="38"/>
      <c r="CG30" s="38"/>
      <c r="CH30" s="38"/>
    </row>
    <row r="31" spans="1:86" ht="15" customHeight="1" x14ac:dyDescent="0.25">
      <c r="A31" s="8">
        <f t="shared" si="66"/>
        <v>0</v>
      </c>
      <c r="B31" s="9">
        <f t="shared" si="63"/>
        <v>0</v>
      </c>
      <c r="C31" s="10">
        <f t="shared" si="67"/>
        <v>24</v>
      </c>
      <c r="D31" s="5">
        <f t="shared" si="68"/>
        <v>0</v>
      </c>
      <c r="E31" s="9">
        <f t="shared" si="69"/>
        <v>0</v>
      </c>
      <c r="F31" s="10">
        <f t="shared" si="70"/>
        <v>24</v>
      </c>
      <c r="G31" s="8" t="str">
        <f t="shared" si="71"/>
        <v>SWEEP HOLE , CIRCULATE HOLE CLEAN.15</v>
      </c>
      <c r="H31" s="9">
        <f t="shared" si="72"/>
        <v>7</v>
      </c>
      <c r="I31" s="10">
        <f t="shared" si="73"/>
        <v>22</v>
      </c>
      <c r="J31" s="5">
        <f t="shared" si="74"/>
        <v>0</v>
      </c>
      <c r="K31" s="9">
        <f t="shared" si="75"/>
        <v>0</v>
      </c>
      <c r="L31" s="10">
        <f t="shared" si="76"/>
        <v>24</v>
      </c>
      <c r="M31" s="5">
        <f t="shared" si="77"/>
        <v>0</v>
      </c>
      <c r="N31" s="9">
        <f t="shared" si="78"/>
        <v>0</v>
      </c>
      <c r="O31" s="10">
        <f t="shared" si="79"/>
        <v>24</v>
      </c>
      <c r="P31" s="5">
        <f t="shared" si="80"/>
        <v>0</v>
      </c>
      <c r="Q31" s="9">
        <f t="shared" si="81"/>
        <v>0</v>
      </c>
      <c r="R31" s="10">
        <f t="shared" si="64"/>
        <v>24</v>
      </c>
      <c r="S31" s="8">
        <f t="shared" si="82"/>
        <v>0</v>
      </c>
      <c r="T31" s="9">
        <f t="shared" si="83"/>
        <v>0</v>
      </c>
      <c r="U31" s="10">
        <f t="shared" si="65"/>
        <v>24</v>
      </c>
      <c r="V31" s="12" t="s">
        <v>39</v>
      </c>
      <c r="W31" s="14"/>
      <c r="X31" s="14"/>
      <c r="Y31" s="14"/>
      <c r="Z31" s="37">
        <f t="shared" si="20"/>
        <v>31</v>
      </c>
      <c r="AA31" s="56">
        <v>1</v>
      </c>
      <c r="AB31" s="57"/>
      <c r="AC31" s="58">
        <f t="shared" si="21"/>
        <v>225</v>
      </c>
      <c r="AD31" s="59">
        <f t="shared" si="3"/>
        <v>9.375</v>
      </c>
      <c r="AE31" s="53">
        <f t="shared" si="22"/>
        <v>1</v>
      </c>
      <c r="AF31" s="54">
        <f t="shared" si="23"/>
        <v>201</v>
      </c>
      <c r="AG31" s="53">
        <f t="shared" si="4"/>
        <v>1</v>
      </c>
      <c r="AH31" s="54">
        <f t="shared" si="53"/>
        <v>177</v>
      </c>
      <c r="AI31" s="53">
        <f t="shared" si="5"/>
        <v>1</v>
      </c>
      <c r="AJ31" s="54">
        <f t="shared" si="54"/>
        <v>153</v>
      </c>
      <c r="AK31" s="53">
        <f t="shared" si="6"/>
        <v>1</v>
      </c>
      <c r="AL31" s="54">
        <f t="shared" si="55"/>
        <v>129</v>
      </c>
      <c r="AM31" s="53">
        <f t="shared" si="7"/>
        <v>1</v>
      </c>
      <c r="AN31" s="54">
        <f t="shared" si="56"/>
        <v>105</v>
      </c>
      <c r="AO31" s="53">
        <f t="shared" si="8"/>
        <v>1</v>
      </c>
      <c r="AP31" s="54">
        <f t="shared" si="57"/>
        <v>81</v>
      </c>
      <c r="AQ31" s="53">
        <f t="shared" si="9"/>
        <v>1</v>
      </c>
      <c r="AR31" s="54">
        <f t="shared" si="58"/>
        <v>57</v>
      </c>
      <c r="AS31" s="53">
        <f t="shared" si="10"/>
        <v>1</v>
      </c>
      <c r="AT31" s="54">
        <f t="shared" si="59"/>
        <v>33</v>
      </c>
      <c r="AU31" s="53">
        <f t="shared" si="11"/>
        <v>1</v>
      </c>
      <c r="AV31" s="54">
        <f t="shared" si="60"/>
        <v>9</v>
      </c>
      <c r="AW31" s="53">
        <f t="shared" si="12"/>
        <v>0</v>
      </c>
      <c r="AX31" s="54">
        <f t="shared" si="61"/>
        <v>0</v>
      </c>
      <c r="AY31" s="53">
        <f t="shared" si="0"/>
        <v>0</v>
      </c>
      <c r="AZ31" s="54">
        <f t="shared" si="62"/>
        <v>0</v>
      </c>
      <c r="BA31" s="53">
        <f t="shared" si="1"/>
        <v>0</v>
      </c>
      <c r="BB31" s="54">
        <f t="shared" si="30"/>
        <v>0</v>
      </c>
      <c r="BC31" s="53">
        <f t="shared" si="2"/>
        <v>0</v>
      </c>
      <c r="BD31" s="54">
        <f t="shared" si="31"/>
        <v>0</v>
      </c>
      <c r="BE31" s="38"/>
      <c r="BF31" s="38"/>
      <c r="BG31" s="38"/>
      <c r="BK31" s="38"/>
      <c r="BL31" s="38"/>
      <c r="BM31" s="38"/>
      <c r="BN31" s="38"/>
      <c r="BO31" s="38"/>
      <c r="BP31" s="38"/>
      <c r="BQ31" s="38"/>
      <c r="BR31" s="38"/>
      <c r="BS31" s="60">
        <v>1</v>
      </c>
      <c r="BT31" s="61">
        <f t="shared" si="46"/>
        <v>162</v>
      </c>
      <c r="BU31" s="67">
        <f t="shared" si="13"/>
        <v>1</v>
      </c>
      <c r="BV31" s="68">
        <f t="shared" si="47"/>
        <v>222</v>
      </c>
      <c r="BW31" s="64">
        <f t="shared" si="48"/>
        <v>3000</v>
      </c>
      <c r="BX31" s="65">
        <v>3000</v>
      </c>
      <c r="BY31" s="87"/>
      <c r="BZ31" s="66">
        <v>27</v>
      </c>
      <c r="CA31" s="12" t="s">
        <v>124</v>
      </c>
      <c r="CB31" s="38"/>
      <c r="CC31" s="38"/>
      <c r="CD31" s="38"/>
      <c r="CE31" s="38"/>
      <c r="CF31" s="38"/>
      <c r="CG31" s="38"/>
      <c r="CH31" s="38"/>
    </row>
    <row r="32" spans="1:86" ht="15" customHeight="1" x14ac:dyDescent="0.25">
      <c r="A32" s="8">
        <f t="shared" si="66"/>
        <v>0</v>
      </c>
      <c r="B32" s="9">
        <f t="shared" si="63"/>
        <v>0</v>
      </c>
      <c r="C32" s="10">
        <f t="shared" si="67"/>
        <v>24</v>
      </c>
      <c r="D32" s="5">
        <f t="shared" si="68"/>
        <v>0</v>
      </c>
      <c r="E32" s="9">
        <f t="shared" si="69"/>
        <v>0</v>
      </c>
      <c r="F32" s="10">
        <f t="shared" si="70"/>
        <v>24</v>
      </c>
      <c r="G32" s="8" t="str">
        <f t="shared" si="71"/>
        <v>SWEEP HOLE , CIRCULATE HOLE CLEAN.16</v>
      </c>
      <c r="H32" s="9">
        <f t="shared" si="72"/>
        <v>2</v>
      </c>
      <c r="I32" s="10">
        <f t="shared" si="73"/>
        <v>24</v>
      </c>
      <c r="J32" s="5">
        <f t="shared" si="74"/>
        <v>0</v>
      </c>
      <c r="K32" s="9">
        <f t="shared" si="75"/>
        <v>0</v>
      </c>
      <c r="L32" s="10">
        <f t="shared" si="76"/>
        <v>24</v>
      </c>
      <c r="M32" s="5">
        <f t="shared" si="77"/>
        <v>0</v>
      </c>
      <c r="N32" s="9">
        <f t="shared" si="78"/>
        <v>0</v>
      </c>
      <c r="O32" s="10">
        <f t="shared" si="79"/>
        <v>24</v>
      </c>
      <c r="P32" s="5">
        <f t="shared" si="80"/>
        <v>0</v>
      </c>
      <c r="Q32" s="9">
        <f t="shared" si="81"/>
        <v>0</v>
      </c>
      <c r="R32" s="10">
        <f t="shared" si="64"/>
        <v>24</v>
      </c>
      <c r="S32" s="8">
        <f t="shared" si="82"/>
        <v>0</v>
      </c>
      <c r="T32" s="9">
        <f t="shared" si="83"/>
        <v>0</v>
      </c>
      <c r="U32" s="10">
        <f t="shared" si="65"/>
        <v>24</v>
      </c>
      <c r="V32" s="12" t="s">
        <v>43</v>
      </c>
      <c r="W32" s="14"/>
      <c r="X32" s="14"/>
      <c r="Y32" s="14"/>
      <c r="Z32" s="37">
        <f t="shared" si="20"/>
        <v>32</v>
      </c>
      <c r="AA32" s="56">
        <v>2</v>
      </c>
      <c r="AB32" s="57"/>
      <c r="AC32" s="58">
        <f t="shared" si="21"/>
        <v>227</v>
      </c>
      <c r="AD32" s="59">
        <f t="shared" si="3"/>
        <v>9.4583333333333339</v>
      </c>
      <c r="AE32" s="53">
        <f t="shared" si="22"/>
        <v>2</v>
      </c>
      <c r="AF32" s="54">
        <f t="shared" si="23"/>
        <v>203</v>
      </c>
      <c r="AG32" s="53">
        <f t="shared" si="4"/>
        <v>2</v>
      </c>
      <c r="AH32" s="54">
        <f t="shared" si="53"/>
        <v>179</v>
      </c>
      <c r="AI32" s="53">
        <f t="shared" si="5"/>
        <v>2</v>
      </c>
      <c r="AJ32" s="54">
        <f t="shared" si="54"/>
        <v>155</v>
      </c>
      <c r="AK32" s="53">
        <f t="shared" si="6"/>
        <v>2</v>
      </c>
      <c r="AL32" s="54">
        <f t="shared" si="55"/>
        <v>131</v>
      </c>
      <c r="AM32" s="53">
        <f t="shared" si="7"/>
        <v>2</v>
      </c>
      <c r="AN32" s="54">
        <f t="shared" si="56"/>
        <v>107</v>
      </c>
      <c r="AO32" s="53">
        <f t="shared" si="8"/>
        <v>2</v>
      </c>
      <c r="AP32" s="54">
        <f t="shared" si="57"/>
        <v>83</v>
      </c>
      <c r="AQ32" s="53">
        <f t="shared" si="9"/>
        <v>2</v>
      </c>
      <c r="AR32" s="54">
        <f t="shared" si="58"/>
        <v>59</v>
      </c>
      <c r="AS32" s="53">
        <f t="shared" si="10"/>
        <v>2</v>
      </c>
      <c r="AT32" s="54">
        <f t="shared" si="59"/>
        <v>35</v>
      </c>
      <c r="AU32" s="53">
        <f t="shared" si="11"/>
        <v>2</v>
      </c>
      <c r="AV32" s="54">
        <f t="shared" si="60"/>
        <v>11</v>
      </c>
      <c r="AW32" s="53">
        <f t="shared" si="12"/>
        <v>0</v>
      </c>
      <c r="AX32" s="54">
        <f t="shared" si="61"/>
        <v>0</v>
      </c>
      <c r="AY32" s="53">
        <f t="shared" si="0"/>
        <v>0</v>
      </c>
      <c r="AZ32" s="54">
        <f t="shared" si="62"/>
        <v>0</v>
      </c>
      <c r="BA32" s="53">
        <f t="shared" si="1"/>
        <v>0</v>
      </c>
      <c r="BB32" s="54">
        <f t="shared" si="30"/>
        <v>0</v>
      </c>
      <c r="BC32" s="53">
        <f t="shared" si="2"/>
        <v>0</v>
      </c>
      <c r="BD32" s="54">
        <f t="shared" si="31"/>
        <v>0</v>
      </c>
      <c r="BE32" s="38"/>
      <c r="BF32" s="38"/>
      <c r="BG32" s="38"/>
      <c r="BK32" s="38"/>
      <c r="BL32" s="38"/>
      <c r="BM32" s="38"/>
      <c r="BN32" s="38"/>
      <c r="BO32" s="38"/>
      <c r="BP32" s="38"/>
      <c r="BQ32" s="38"/>
      <c r="BR32" s="38"/>
      <c r="BS32" s="60">
        <v>2</v>
      </c>
      <c r="BT32" s="61">
        <f t="shared" si="46"/>
        <v>164</v>
      </c>
      <c r="BU32" s="67">
        <f t="shared" si="13"/>
        <v>2</v>
      </c>
      <c r="BV32" s="68">
        <f t="shared" si="47"/>
        <v>224</v>
      </c>
      <c r="BW32" s="64">
        <f t="shared" si="48"/>
        <v>3000</v>
      </c>
      <c r="BX32" s="65">
        <v>3000</v>
      </c>
      <c r="BY32" s="87"/>
      <c r="BZ32" s="66">
        <v>28</v>
      </c>
      <c r="CA32" s="12" t="s">
        <v>125</v>
      </c>
      <c r="CB32" s="38"/>
      <c r="CC32" s="38"/>
      <c r="CD32" s="38"/>
      <c r="CE32" s="38"/>
      <c r="CF32" s="38"/>
      <c r="CG32" s="38"/>
      <c r="CH32" s="38"/>
    </row>
    <row r="33" spans="1:86" ht="15" customHeight="1" x14ac:dyDescent="0.25">
      <c r="A33" s="8">
        <f t="shared" si="66"/>
        <v>0</v>
      </c>
      <c r="B33" s="9">
        <f t="shared" si="63"/>
        <v>0</v>
      </c>
      <c r="C33" s="10">
        <f t="shared" si="67"/>
        <v>24</v>
      </c>
      <c r="D33" s="5">
        <f t="shared" si="68"/>
        <v>0</v>
      </c>
      <c r="E33" s="9">
        <f t="shared" si="69"/>
        <v>0</v>
      </c>
      <c r="F33" s="10">
        <f t="shared" si="70"/>
        <v>24</v>
      </c>
      <c r="G33" s="8">
        <f t="shared" si="71"/>
        <v>0</v>
      </c>
      <c r="H33" s="9">
        <f t="shared" si="72"/>
        <v>0</v>
      </c>
      <c r="I33" s="10">
        <f t="shared" si="73"/>
        <v>24</v>
      </c>
      <c r="J33" s="5">
        <f t="shared" si="74"/>
        <v>0</v>
      </c>
      <c r="K33" s="9">
        <f t="shared" si="75"/>
        <v>0</v>
      </c>
      <c r="L33" s="10">
        <f t="shared" si="76"/>
        <v>24</v>
      </c>
      <c r="M33" s="5">
        <f t="shared" si="77"/>
        <v>0</v>
      </c>
      <c r="N33" s="9">
        <f t="shared" si="78"/>
        <v>0</v>
      </c>
      <c r="O33" s="10">
        <f t="shared" si="79"/>
        <v>24</v>
      </c>
      <c r="P33" s="5">
        <f t="shared" si="80"/>
        <v>0</v>
      </c>
      <c r="Q33" s="9">
        <f t="shared" si="81"/>
        <v>0</v>
      </c>
      <c r="R33" s="10">
        <f t="shared" si="64"/>
        <v>24</v>
      </c>
      <c r="S33" s="8">
        <f t="shared" si="82"/>
        <v>0</v>
      </c>
      <c r="T33" s="9">
        <f t="shared" si="83"/>
        <v>0</v>
      </c>
      <c r="U33" s="10">
        <f t="shared" si="65"/>
        <v>24</v>
      </c>
      <c r="V33" s="12" t="s">
        <v>47</v>
      </c>
      <c r="W33" s="14"/>
      <c r="X33" s="14"/>
      <c r="Y33" s="14"/>
      <c r="Z33" s="37">
        <f t="shared" si="20"/>
        <v>33</v>
      </c>
      <c r="AA33" s="56">
        <v>2</v>
      </c>
      <c r="AB33" s="57"/>
      <c r="AC33" s="58">
        <f t="shared" si="21"/>
        <v>229</v>
      </c>
      <c r="AD33" s="59">
        <f t="shared" si="3"/>
        <v>9.5416666666666661</v>
      </c>
      <c r="AE33" s="53">
        <f t="shared" si="22"/>
        <v>2</v>
      </c>
      <c r="AF33" s="54">
        <f t="shared" si="23"/>
        <v>205</v>
      </c>
      <c r="AG33" s="53">
        <f t="shared" si="4"/>
        <v>2</v>
      </c>
      <c r="AH33" s="54">
        <f t="shared" si="53"/>
        <v>181</v>
      </c>
      <c r="AI33" s="53">
        <f t="shared" si="5"/>
        <v>2</v>
      </c>
      <c r="AJ33" s="54">
        <f t="shared" si="54"/>
        <v>157</v>
      </c>
      <c r="AK33" s="53">
        <f t="shared" si="6"/>
        <v>2</v>
      </c>
      <c r="AL33" s="54">
        <f t="shared" si="55"/>
        <v>133</v>
      </c>
      <c r="AM33" s="53">
        <f t="shared" si="7"/>
        <v>2</v>
      </c>
      <c r="AN33" s="54">
        <f t="shared" si="56"/>
        <v>109</v>
      </c>
      <c r="AO33" s="53">
        <f t="shared" si="8"/>
        <v>2</v>
      </c>
      <c r="AP33" s="54">
        <f t="shared" si="57"/>
        <v>85</v>
      </c>
      <c r="AQ33" s="53">
        <f t="shared" si="9"/>
        <v>2</v>
      </c>
      <c r="AR33" s="54">
        <f t="shared" si="58"/>
        <v>61</v>
      </c>
      <c r="AS33" s="53">
        <f t="shared" si="10"/>
        <v>2</v>
      </c>
      <c r="AT33" s="54">
        <f t="shared" si="59"/>
        <v>37</v>
      </c>
      <c r="AU33" s="53">
        <f t="shared" si="11"/>
        <v>2</v>
      </c>
      <c r="AV33" s="54">
        <f t="shared" si="60"/>
        <v>13</v>
      </c>
      <c r="AW33" s="53">
        <f t="shared" si="12"/>
        <v>0</v>
      </c>
      <c r="AX33" s="54">
        <f t="shared" si="61"/>
        <v>0</v>
      </c>
      <c r="AY33" s="53">
        <f t="shared" si="0"/>
        <v>0</v>
      </c>
      <c r="AZ33" s="54">
        <f t="shared" si="62"/>
        <v>0</v>
      </c>
      <c r="BA33" s="53">
        <f t="shared" si="1"/>
        <v>0</v>
      </c>
      <c r="BB33" s="54">
        <f t="shared" si="30"/>
        <v>0</v>
      </c>
      <c r="BC33" s="53">
        <f t="shared" si="2"/>
        <v>0</v>
      </c>
      <c r="BD33" s="54">
        <f t="shared" si="31"/>
        <v>0</v>
      </c>
      <c r="BE33" s="38"/>
      <c r="BF33" s="38"/>
      <c r="BG33" s="38"/>
      <c r="BK33" s="38"/>
      <c r="BL33" s="38"/>
      <c r="BM33" s="38"/>
      <c r="BN33" s="38"/>
      <c r="BO33" s="38"/>
      <c r="BP33" s="38"/>
      <c r="BQ33" s="38"/>
      <c r="BR33" s="38"/>
      <c r="BS33" s="60">
        <v>2</v>
      </c>
      <c r="BT33" s="61">
        <f t="shared" si="46"/>
        <v>166</v>
      </c>
      <c r="BU33" s="67">
        <f t="shared" si="13"/>
        <v>2</v>
      </c>
      <c r="BV33" s="68">
        <f t="shared" si="47"/>
        <v>226</v>
      </c>
      <c r="BW33" s="64">
        <f t="shared" si="48"/>
        <v>3000</v>
      </c>
      <c r="BX33" s="65">
        <v>3000</v>
      </c>
      <c r="BY33" s="87"/>
      <c r="BZ33" s="66">
        <v>29</v>
      </c>
      <c r="CA33" s="12" t="s">
        <v>126</v>
      </c>
      <c r="CB33" s="38"/>
      <c r="CC33" s="38"/>
      <c r="CD33" s="38"/>
      <c r="CE33" s="38"/>
      <c r="CF33" s="38"/>
      <c r="CG33" s="38"/>
      <c r="CH33" s="38"/>
    </row>
    <row r="34" spans="1:86" ht="15" customHeight="1" x14ac:dyDescent="0.25">
      <c r="A34" s="8">
        <f t="shared" si="66"/>
        <v>0</v>
      </c>
      <c r="B34" s="9">
        <f t="shared" si="63"/>
        <v>0</v>
      </c>
      <c r="C34" s="10">
        <f t="shared" si="67"/>
        <v>24</v>
      </c>
      <c r="D34" s="5">
        <f t="shared" si="68"/>
        <v>0</v>
      </c>
      <c r="E34" s="9">
        <f t="shared" si="69"/>
        <v>0</v>
      </c>
      <c r="F34" s="10">
        <f t="shared" si="70"/>
        <v>24</v>
      </c>
      <c r="G34" s="8">
        <f t="shared" si="71"/>
        <v>0</v>
      </c>
      <c r="H34" s="9">
        <f t="shared" si="72"/>
        <v>0</v>
      </c>
      <c r="I34" s="10">
        <f t="shared" si="73"/>
        <v>24</v>
      </c>
      <c r="J34" s="5">
        <f t="shared" si="74"/>
        <v>0</v>
      </c>
      <c r="K34" s="9">
        <f t="shared" si="75"/>
        <v>0</v>
      </c>
      <c r="L34" s="10">
        <f t="shared" si="76"/>
        <v>24</v>
      </c>
      <c r="M34" s="5">
        <f t="shared" si="77"/>
        <v>0</v>
      </c>
      <c r="N34" s="9">
        <f t="shared" si="78"/>
        <v>0</v>
      </c>
      <c r="O34" s="10">
        <f t="shared" si="79"/>
        <v>24</v>
      </c>
      <c r="P34" s="5">
        <f t="shared" si="80"/>
        <v>0</v>
      </c>
      <c r="Q34" s="9">
        <f t="shared" si="81"/>
        <v>0</v>
      </c>
      <c r="R34" s="10">
        <f t="shared" si="64"/>
        <v>24</v>
      </c>
      <c r="S34" s="8">
        <f t="shared" si="82"/>
        <v>0</v>
      </c>
      <c r="T34" s="9">
        <f t="shared" si="83"/>
        <v>0</v>
      </c>
      <c r="U34" s="10">
        <f t="shared" si="65"/>
        <v>24</v>
      </c>
      <c r="V34" s="12" t="s">
        <v>50</v>
      </c>
      <c r="W34" s="14"/>
      <c r="X34" s="14"/>
      <c r="Y34" s="14"/>
      <c r="Z34" s="37">
        <f t="shared" si="20"/>
        <v>34</v>
      </c>
      <c r="AA34" s="56">
        <v>2</v>
      </c>
      <c r="AB34" s="57"/>
      <c r="AC34" s="58">
        <f t="shared" si="21"/>
        <v>231</v>
      </c>
      <c r="AD34" s="59">
        <f t="shared" si="3"/>
        <v>9.625</v>
      </c>
      <c r="AE34" s="53">
        <f t="shared" si="22"/>
        <v>2</v>
      </c>
      <c r="AF34" s="54">
        <f t="shared" si="23"/>
        <v>207</v>
      </c>
      <c r="AG34" s="53">
        <f t="shared" si="4"/>
        <v>2</v>
      </c>
      <c r="AH34" s="54">
        <f t="shared" si="53"/>
        <v>183</v>
      </c>
      <c r="AI34" s="53">
        <f t="shared" si="5"/>
        <v>2</v>
      </c>
      <c r="AJ34" s="54">
        <f t="shared" si="54"/>
        <v>159</v>
      </c>
      <c r="AK34" s="53">
        <f t="shared" si="6"/>
        <v>2</v>
      </c>
      <c r="AL34" s="54">
        <f t="shared" si="55"/>
        <v>135</v>
      </c>
      <c r="AM34" s="53">
        <f t="shared" si="7"/>
        <v>2</v>
      </c>
      <c r="AN34" s="54">
        <f t="shared" si="56"/>
        <v>111</v>
      </c>
      <c r="AO34" s="53">
        <f t="shared" si="8"/>
        <v>2</v>
      </c>
      <c r="AP34" s="54">
        <f t="shared" si="57"/>
        <v>87</v>
      </c>
      <c r="AQ34" s="53">
        <f t="shared" si="9"/>
        <v>2</v>
      </c>
      <c r="AR34" s="54">
        <f t="shared" si="58"/>
        <v>63</v>
      </c>
      <c r="AS34" s="53">
        <f t="shared" si="10"/>
        <v>2</v>
      </c>
      <c r="AT34" s="54">
        <f t="shared" si="59"/>
        <v>39</v>
      </c>
      <c r="AU34" s="53">
        <f t="shared" si="11"/>
        <v>2</v>
      </c>
      <c r="AV34" s="54">
        <f t="shared" si="60"/>
        <v>15</v>
      </c>
      <c r="AW34" s="53">
        <f t="shared" si="12"/>
        <v>0</v>
      </c>
      <c r="AX34" s="54">
        <f t="shared" si="61"/>
        <v>0</v>
      </c>
      <c r="AY34" s="53">
        <f t="shared" si="0"/>
        <v>0</v>
      </c>
      <c r="AZ34" s="54">
        <f t="shared" si="62"/>
        <v>0</v>
      </c>
      <c r="BA34" s="53">
        <f t="shared" si="1"/>
        <v>0</v>
      </c>
      <c r="BB34" s="54">
        <f t="shared" si="30"/>
        <v>0</v>
      </c>
      <c r="BC34" s="53">
        <f t="shared" si="2"/>
        <v>0</v>
      </c>
      <c r="BD34" s="54">
        <f t="shared" si="31"/>
        <v>0</v>
      </c>
      <c r="BE34" s="38"/>
      <c r="BF34" s="38"/>
      <c r="BG34" s="38"/>
      <c r="BK34" s="38"/>
      <c r="BL34" s="38"/>
      <c r="BM34" s="38"/>
      <c r="BN34" s="38"/>
      <c r="BO34" s="38"/>
      <c r="BP34" s="38"/>
      <c r="BQ34" s="38"/>
      <c r="BR34" s="38"/>
      <c r="BS34" s="60">
        <v>5</v>
      </c>
      <c r="BT34" s="61">
        <f t="shared" si="46"/>
        <v>171</v>
      </c>
      <c r="BU34" s="67">
        <f t="shared" si="13"/>
        <v>2</v>
      </c>
      <c r="BV34" s="68">
        <f t="shared" si="47"/>
        <v>228</v>
      </c>
      <c r="BW34" s="64">
        <f t="shared" si="48"/>
        <v>3000</v>
      </c>
      <c r="BX34" s="65">
        <v>3000</v>
      </c>
      <c r="BY34" s="87"/>
      <c r="BZ34" s="66">
        <v>30</v>
      </c>
      <c r="CA34" s="12" t="s">
        <v>127</v>
      </c>
      <c r="CB34" s="38"/>
      <c r="CC34" s="38"/>
      <c r="CD34" s="38"/>
      <c r="CE34" s="38"/>
      <c r="CF34" s="38"/>
      <c r="CG34" s="38"/>
      <c r="CH34" s="38"/>
    </row>
    <row r="35" spans="1:86" ht="15" customHeight="1" x14ac:dyDescent="0.25">
      <c r="A35" s="8">
        <f t="shared" si="66"/>
        <v>0</v>
      </c>
      <c r="B35" s="9">
        <f t="shared" si="63"/>
        <v>0</v>
      </c>
      <c r="C35" s="10">
        <f t="shared" si="67"/>
        <v>24</v>
      </c>
      <c r="D35" s="5">
        <f t="shared" si="68"/>
        <v>0</v>
      </c>
      <c r="E35" s="9">
        <f t="shared" si="69"/>
        <v>0</v>
      </c>
      <c r="F35" s="10">
        <f t="shared" si="70"/>
        <v>24</v>
      </c>
      <c r="G35" s="8">
        <f t="shared" si="71"/>
        <v>0</v>
      </c>
      <c r="H35" s="9">
        <f t="shared" si="72"/>
        <v>0</v>
      </c>
      <c r="I35" s="10">
        <f t="shared" si="73"/>
        <v>24</v>
      </c>
      <c r="J35" s="5">
        <f t="shared" si="74"/>
        <v>0</v>
      </c>
      <c r="K35" s="9">
        <f t="shared" si="75"/>
        <v>0</v>
      </c>
      <c r="L35" s="10">
        <f t="shared" si="76"/>
        <v>24</v>
      </c>
      <c r="M35" s="5">
        <f t="shared" si="77"/>
        <v>0</v>
      </c>
      <c r="N35" s="9">
        <f t="shared" si="78"/>
        <v>0</v>
      </c>
      <c r="O35" s="10">
        <f t="shared" si="79"/>
        <v>24</v>
      </c>
      <c r="P35" s="5">
        <f t="shared" si="80"/>
        <v>0</v>
      </c>
      <c r="Q35" s="9">
        <f t="shared" si="81"/>
        <v>0</v>
      </c>
      <c r="R35" s="10">
        <f t="shared" si="64"/>
        <v>24</v>
      </c>
      <c r="S35" s="8">
        <f t="shared" si="82"/>
        <v>0</v>
      </c>
      <c r="T35" s="9">
        <f t="shared" si="83"/>
        <v>0</v>
      </c>
      <c r="U35" s="10">
        <f t="shared" si="65"/>
        <v>24</v>
      </c>
      <c r="V35" s="12" t="s">
        <v>51</v>
      </c>
      <c r="W35" s="14"/>
      <c r="X35" s="14"/>
      <c r="Y35" s="14"/>
      <c r="Z35" s="37">
        <f t="shared" si="20"/>
        <v>35</v>
      </c>
      <c r="AA35" s="56">
        <v>7</v>
      </c>
      <c r="AB35" s="57"/>
      <c r="AC35" s="58">
        <f t="shared" si="21"/>
        <v>238</v>
      </c>
      <c r="AD35" s="59">
        <f t="shared" si="3"/>
        <v>9.9166666666666661</v>
      </c>
      <c r="AE35" s="53">
        <f t="shared" si="22"/>
        <v>7</v>
      </c>
      <c r="AF35" s="54">
        <f t="shared" si="23"/>
        <v>214</v>
      </c>
      <c r="AG35" s="53">
        <f t="shared" si="4"/>
        <v>7</v>
      </c>
      <c r="AH35" s="54">
        <f t="shared" si="53"/>
        <v>190</v>
      </c>
      <c r="AI35" s="53">
        <f t="shared" si="5"/>
        <v>7</v>
      </c>
      <c r="AJ35" s="54">
        <f t="shared" si="54"/>
        <v>166</v>
      </c>
      <c r="AK35" s="53">
        <f t="shared" si="6"/>
        <v>7</v>
      </c>
      <c r="AL35" s="54">
        <f t="shared" si="55"/>
        <v>142</v>
      </c>
      <c r="AM35" s="53">
        <f t="shared" si="7"/>
        <v>7</v>
      </c>
      <c r="AN35" s="54">
        <f t="shared" si="56"/>
        <v>118</v>
      </c>
      <c r="AO35" s="53">
        <f t="shared" si="8"/>
        <v>7</v>
      </c>
      <c r="AP35" s="54">
        <f t="shared" si="57"/>
        <v>94</v>
      </c>
      <c r="AQ35" s="53">
        <f t="shared" si="9"/>
        <v>7</v>
      </c>
      <c r="AR35" s="54">
        <f t="shared" si="58"/>
        <v>70</v>
      </c>
      <c r="AS35" s="53">
        <f t="shared" si="10"/>
        <v>7</v>
      </c>
      <c r="AT35" s="54">
        <f t="shared" si="59"/>
        <v>46</v>
      </c>
      <c r="AU35" s="53">
        <f t="shared" si="11"/>
        <v>7</v>
      </c>
      <c r="AV35" s="54">
        <f t="shared" si="60"/>
        <v>22</v>
      </c>
      <c r="AW35" s="53">
        <f t="shared" si="12"/>
        <v>0</v>
      </c>
      <c r="AX35" s="54">
        <f t="shared" si="61"/>
        <v>0</v>
      </c>
      <c r="AY35" s="53">
        <f t="shared" si="0"/>
        <v>0</v>
      </c>
      <c r="AZ35" s="54">
        <f t="shared" si="62"/>
        <v>0</v>
      </c>
      <c r="BA35" s="53">
        <f t="shared" si="1"/>
        <v>0</v>
      </c>
      <c r="BB35" s="54">
        <f t="shared" si="30"/>
        <v>0</v>
      </c>
      <c r="BC35" s="53">
        <f t="shared" si="2"/>
        <v>0</v>
      </c>
      <c r="BD35" s="54">
        <f t="shared" si="31"/>
        <v>0</v>
      </c>
      <c r="BE35" s="38"/>
      <c r="BF35" s="38"/>
      <c r="BG35" s="38"/>
      <c r="BK35" s="38"/>
      <c r="BL35" s="38"/>
      <c r="BM35" s="38"/>
      <c r="BN35" s="38"/>
      <c r="BO35" s="38"/>
      <c r="BP35" s="38"/>
      <c r="BQ35" s="38"/>
      <c r="BR35" s="38"/>
      <c r="BS35" s="60">
        <v>7.5</v>
      </c>
      <c r="BT35" s="61">
        <f t="shared" si="46"/>
        <v>178.5</v>
      </c>
      <c r="BU35" s="67">
        <f t="shared" si="13"/>
        <v>7</v>
      </c>
      <c r="BV35" s="68">
        <f t="shared" si="47"/>
        <v>235</v>
      </c>
      <c r="BW35" s="64">
        <f t="shared" si="48"/>
        <v>3000</v>
      </c>
      <c r="BX35" s="65">
        <v>3000</v>
      </c>
      <c r="BY35" s="87"/>
      <c r="BZ35" s="66">
        <v>31</v>
      </c>
      <c r="CA35" s="12" t="s">
        <v>128</v>
      </c>
      <c r="CB35" s="38"/>
      <c r="CC35" s="38"/>
      <c r="CD35" s="38"/>
      <c r="CE35" s="38"/>
      <c r="CF35" s="38"/>
      <c r="CG35" s="38"/>
      <c r="CH35" s="38"/>
    </row>
    <row r="36" spans="1:86" ht="15" customHeight="1" x14ac:dyDescent="0.25">
      <c r="A36" s="8">
        <f t="shared" si="66"/>
        <v>0</v>
      </c>
      <c r="B36" s="9">
        <f t="shared" si="63"/>
        <v>0</v>
      </c>
      <c r="C36" s="10">
        <f t="shared" si="67"/>
        <v>24</v>
      </c>
      <c r="D36" s="5">
        <f t="shared" si="68"/>
        <v>0</v>
      </c>
      <c r="E36" s="9">
        <f t="shared" si="69"/>
        <v>0</v>
      </c>
      <c r="F36" s="10">
        <f t="shared" si="70"/>
        <v>24</v>
      </c>
      <c r="G36" s="8">
        <f t="shared" si="71"/>
        <v>0</v>
      </c>
      <c r="H36" s="9">
        <f t="shared" si="72"/>
        <v>0</v>
      </c>
      <c r="I36" s="10">
        <f t="shared" si="73"/>
        <v>24</v>
      </c>
      <c r="J36" s="5">
        <f t="shared" si="74"/>
        <v>0</v>
      </c>
      <c r="K36" s="9">
        <f t="shared" si="75"/>
        <v>0</v>
      </c>
      <c r="L36" s="10">
        <f t="shared" si="76"/>
        <v>24</v>
      </c>
      <c r="M36" s="5">
        <f t="shared" si="77"/>
        <v>0</v>
      </c>
      <c r="N36" s="9">
        <f t="shared" si="78"/>
        <v>0</v>
      </c>
      <c r="O36" s="10">
        <f t="shared" si="79"/>
        <v>24</v>
      </c>
      <c r="P36" s="5">
        <f t="shared" si="80"/>
        <v>0</v>
      </c>
      <c r="Q36" s="9">
        <f t="shared" si="81"/>
        <v>0</v>
      </c>
      <c r="R36" s="10">
        <f t="shared" si="64"/>
        <v>24</v>
      </c>
      <c r="S36" s="8">
        <f t="shared" si="82"/>
        <v>0</v>
      </c>
      <c r="T36" s="9">
        <f t="shared" si="83"/>
        <v>0</v>
      </c>
      <c r="U36" s="10">
        <f t="shared" si="65"/>
        <v>24</v>
      </c>
      <c r="V36" s="12" t="s">
        <v>26</v>
      </c>
      <c r="W36" s="14"/>
      <c r="X36" s="14"/>
      <c r="Y36" s="14"/>
      <c r="Z36" s="37">
        <f t="shared" si="20"/>
        <v>36</v>
      </c>
      <c r="AA36" s="56">
        <v>7</v>
      </c>
      <c r="AB36" s="57"/>
      <c r="AC36" s="58">
        <f t="shared" si="21"/>
        <v>245</v>
      </c>
      <c r="AD36" s="59">
        <f t="shared" si="3"/>
        <v>10.208333333333334</v>
      </c>
      <c r="AE36" s="53">
        <f t="shared" si="22"/>
        <v>7</v>
      </c>
      <c r="AF36" s="54">
        <f t="shared" si="23"/>
        <v>221</v>
      </c>
      <c r="AG36" s="53">
        <f t="shared" si="4"/>
        <v>7</v>
      </c>
      <c r="AH36" s="54">
        <f t="shared" si="53"/>
        <v>197</v>
      </c>
      <c r="AI36" s="53">
        <f t="shared" si="5"/>
        <v>7</v>
      </c>
      <c r="AJ36" s="54">
        <f t="shared" si="54"/>
        <v>173</v>
      </c>
      <c r="AK36" s="53">
        <f t="shared" si="6"/>
        <v>7</v>
      </c>
      <c r="AL36" s="54">
        <f t="shared" si="55"/>
        <v>149</v>
      </c>
      <c r="AM36" s="53">
        <f t="shared" si="7"/>
        <v>7</v>
      </c>
      <c r="AN36" s="54">
        <f t="shared" si="56"/>
        <v>125</v>
      </c>
      <c r="AO36" s="53">
        <f t="shared" si="8"/>
        <v>7</v>
      </c>
      <c r="AP36" s="54">
        <f t="shared" si="57"/>
        <v>101</v>
      </c>
      <c r="AQ36" s="53">
        <f t="shared" si="9"/>
        <v>7</v>
      </c>
      <c r="AR36" s="54">
        <f t="shared" si="58"/>
        <v>77</v>
      </c>
      <c r="AS36" s="53">
        <f t="shared" si="10"/>
        <v>7</v>
      </c>
      <c r="AT36" s="54">
        <f t="shared" si="59"/>
        <v>53</v>
      </c>
      <c r="AU36" s="53">
        <f t="shared" si="11"/>
        <v>7</v>
      </c>
      <c r="AV36" s="54">
        <f t="shared" si="60"/>
        <v>29</v>
      </c>
      <c r="AW36" s="53">
        <f t="shared" si="12"/>
        <v>5</v>
      </c>
      <c r="AX36" s="54">
        <f t="shared" si="61"/>
        <v>5</v>
      </c>
      <c r="AY36" s="53">
        <f t="shared" si="0"/>
        <v>0</v>
      </c>
      <c r="AZ36" s="54">
        <f t="shared" si="62"/>
        <v>0</v>
      </c>
      <c r="BA36" s="53">
        <f t="shared" si="1"/>
        <v>0</v>
      </c>
      <c r="BB36" s="54">
        <f t="shared" si="30"/>
        <v>0</v>
      </c>
      <c r="BC36" s="53">
        <f t="shared" si="2"/>
        <v>0</v>
      </c>
      <c r="BD36" s="54">
        <f t="shared" si="31"/>
        <v>0</v>
      </c>
      <c r="BE36" s="38"/>
      <c r="BF36" s="38"/>
      <c r="BG36" s="38"/>
      <c r="BK36" s="38"/>
      <c r="BL36" s="38"/>
      <c r="BM36" s="38"/>
      <c r="BN36" s="38"/>
      <c r="BO36" s="38"/>
      <c r="BP36" s="38"/>
      <c r="BQ36" s="38"/>
      <c r="BR36" s="38"/>
      <c r="BS36" s="60">
        <v>6</v>
      </c>
      <c r="BT36" s="61">
        <f t="shared" si="46"/>
        <v>184.5</v>
      </c>
      <c r="BU36" s="67">
        <f t="shared" si="13"/>
        <v>7</v>
      </c>
      <c r="BV36" s="68">
        <f t="shared" si="47"/>
        <v>242</v>
      </c>
      <c r="BW36" s="64">
        <f t="shared" si="48"/>
        <v>3000</v>
      </c>
      <c r="BX36" s="65">
        <v>3000</v>
      </c>
      <c r="BY36" s="87"/>
      <c r="BZ36" s="66">
        <v>32</v>
      </c>
      <c r="CA36" s="12" t="s">
        <v>129</v>
      </c>
      <c r="CB36" s="38"/>
      <c r="CC36" s="38"/>
      <c r="CD36" s="38"/>
      <c r="CE36" s="38"/>
      <c r="CF36" s="38"/>
      <c r="CG36" s="38"/>
      <c r="CH36" s="38"/>
    </row>
    <row r="37" spans="1:86" ht="15" customHeight="1" x14ac:dyDescent="0.25">
      <c r="A37" s="8">
        <f t="shared" si="66"/>
        <v>0</v>
      </c>
      <c r="B37" s="9">
        <f t="shared" si="63"/>
        <v>0</v>
      </c>
      <c r="C37" s="10">
        <f t="shared" si="67"/>
        <v>24</v>
      </c>
      <c r="D37" s="5">
        <f t="shared" si="68"/>
        <v>0</v>
      </c>
      <c r="E37" s="9">
        <f t="shared" si="69"/>
        <v>0</v>
      </c>
      <c r="F37" s="10">
        <f t="shared" si="70"/>
        <v>24</v>
      </c>
      <c r="G37" s="8">
        <f t="shared" si="71"/>
        <v>0</v>
      </c>
      <c r="H37" s="9">
        <f t="shared" si="72"/>
        <v>0</v>
      </c>
      <c r="I37" s="10">
        <f t="shared" si="73"/>
        <v>24</v>
      </c>
      <c r="J37" s="5">
        <f t="shared" si="74"/>
        <v>0</v>
      </c>
      <c r="K37" s="9">
        <f t="shared" si="75"/>
        <v>0</v>
      </c>
      <c r="L37" s="10">
        <f t="shared" si="76"/>
        <v>24</v>
      </c>
      <c r="M37" s="5">
        <f t="shared" si="77"/>
        <v>0</v>
      </c>
      <c r="N37" s="9">
        <f t="shared" si="78"/>
        <v>0</v>
      </c>
      <c r="O37" s="10">
        <f t="shared" si="79"/>
        <v>24</v>
      </c>
      <c r="P37" s="5">
        <f t="shared" si="80"/>
        <v>0</v>
      </c>
      <c r="Q37" s="9">
        <f t="shared" si="81"/>
        <v>0</v>
      </c>
      <c r="R37" s="10">
        <f t="shared" si="64"/>
        <v>24</v>
      </c>
      <c r="S37" s="8">
        <f t="shared" si="82"/>
        <v>0</v>
      </c>
      <c r="T37" s="9">
        <f t="shared" si="83"/>
        <v>0</v>
      </c>
      <c r="U37" s="10">
        <f t="shared" si="65"/>
        <v>24</v>
      </c>
      <c r="V37" s="12" t="s">
        <v>31</v>
      </c>
      <c r="W37" s="14"/>
      <c r="X37" s="14"/>
      <c r="Y37" s="14"/>
      <c r="Z37" s="37">
        <f t="shared" si="20"/>
        <v>37</v>
      </c>
      <c r="AA37" s="56">
        <v>5</v>
      </c>
      <c r="AB37" s="57"/>
      <c r="AC37" s="58">
        <f t="shared" si="21"/>
        <v>250</v>
      </c>
      <c r="AD37" s="59">
        <f t="shared" si="3"/>
        <v>10.416666666666666</v>
      </c>
      <c r="AE37" s="53">
        <f t="shared" si="22"/>
        <v>5</v>
      </c>
      <c r="AF37" s="54">
        <f t="shared" si="23"/>
        <v>226</v>
      </c>
      <c r="AG37" s="53">
        <f t="shared" si="4"/>
        <v>5</v>
      </c>
      <c r="AH37" s="54">
        <f t="shared" si="53"/>
        <v>202</v>
      </c>
      <c r="AI37" s="53">
        <f t="shared" si="5"/>
        <v>5</v>
      </c>
      <c r="AJ37" s="54">
        <f t="shared" si="54"/>
        <v>178</v>
      </c>
      <c r="AK37" s="53">
        <f t="shared" si="6"/>
        <v>5</v>
      </c>
      <c r="AL37" s="54">
        <f t="shared" si="55"/>
        <v>154</v>
      </c>
      <c r="AM37" s="53">
        <f t="shared" si="7"/>
        <v>5</v>
      </c>
      <c r="AN37" s="54">
        <f t="shared" si="56"/>
        <v>130</v>
      </c>
      <c r="AO37" s="53">
        <f t="shared" si="8"/>
        <v>5</v>
      </c>
      <c r="AP37" s="54">
        <f t="shared" si="57"/>
        <v>106</v>
      </c>
      <c r="AQ37" s="53">
        <f t="shared" si="9"/>
        <v>5</v>
      </c>
      <c r="AR37" s="54">
        <f t="shared" si="58"/>
        <v>82</v>
      </c>
      <c r="AS37" s="53">
        <f t="shared" si="10"/>
        <v>5</v>
      </c>
      <c r="AT37" s="54">
        <f t="shared" si="59"/>
        <v>58</v>
      </c>
      <c r="AU37" s="53">
        <f t="shared" si="11"/>
        <v>5</v>
      </c>
      <c r="AV37" s="54">
        <f t="shared" si="60"/>
        <v>34</v>
      </c>
      <c r="AW37" s="53">
        <f t="shared" si="12"/>
        <v>5</v>
      </c>
      <c r="AX37" s="54">
        <f t="shared" si="61"/>
        <v>10</v>
      </c>
      <c r="AY37" s="53">
        <f t="shared" si="0"/>
        <v>0</v>
      </c>
      <c r="AZ37" s="54">
        <f t="shared" si="62"/>
        <v>0</v>
      </c>
      <c r="BA37" s="53">
        <f t="shared" si="1"/>
        <v>0</v>
      </c>
      <c r="BB37" s="54">
        <f t="shared" si="30"/>
        <v>0</v>
      </c>
      <c r="BC37" s="53">
        <f t="shared" si="2"/>
        <v>0</v>
      </c>
      <c r="BD37" s="54">
        <f t="shared" si="31"/>
        <v>0</v>
      </c>
      <c r="BE37" s="38"/>
      <c r="BF37" s="38"/>
      <c r="BG37" s="38"/>
      <c r="BK37" s="38"/>
      <c r="BL37" s="38"/>
      <c r="BM37" s="38"/>
      <c r="BN37" s="38"/>
      <c r="BO37" s="38"/>
      <c r="BP37" s="38"/>
      <c r="BQ37" s="38"/>
      <c r="BR37" s="38"/>
      <c r="BS37" s="60">
        <v>6</v>
      </c>
      <c r="BT37" s="61">
        <f t="shared" si="46"/>
        <v>190.5</v>
      </c>
      <c r="BU37" s="67">
        <f t="shared" si="13"/>
        <v>5</v>
      </c>
      <c r="BV37" s="68">
        <f t="shared" si="47"/>
        <v>247</v>
      </c>
      <c r="BW37" s="64">
        <f t="shared" si="48"/>
        <v>3000</v>
      </c>
      <c r="BX37" s="65">
        <v>3000</v>
      </c>
      <c r="BY37" s="87"/>
      <c r="BZ37" s="66">
        <v>33</v>
      </c>
      <c r="CA37" s="12" t="s">
        <v>130</v>
      </c>
      <c r="CB37" s="38"/>
      <c r="CC37" s="38"/>
      <c r="CD37" s="38"/>
      <c r="CE37" s="38"/>
      <c r="CF37" s="38"/>
      <c r="CG37" s="38"/>
      <c r="CH37" s="38"/>
    </row>
    <row r="38" spans="1:86" ht="15" customHeight="1" thickBot="1" x14ac:dyDescent="0.3">
      <c r="A38" s="8">
        <f>IF($T$5&lt;24,0,IF(C37=24,0,
IF(A37=V31,IF(AQ32&gt;0,V32,IF(AQ33&gt;0,V33,IF(AQ34&gt;0,V34,IF(AQ35&gt;0,V35,IF(AQ36&gt;0,V36,IF(AQ37&gt;0,V37,IF(AQ38&gt;0,V38,IF(AQ39&gt;0,V39,IF(AQ40&gt;0,V40,IF(AQ41&gt;0,V41)))))))))),
IF(A37=V32,IF(AQ33&gt;0,V33,IF(AQ34&gt;0,V34,IF(AQ35&gt;0,V35,IF(AQ36&gt;0,V36,IF(AQ37&gt;0,V37,IF(AQ38&gt;0,V38,IF(AQ39&gt;0,V39,IF(AQ40&gt;0,V40,IF(AQ41&gt;0,V41,IF(AQ42&gt;0,V42)))))))))),
IF(A37=V33,IF(AQ34&gt;0,V34,IF(AQ35&gt;0,V35,IF(AQ36&gt;0,V36,IF(AQ37&gt;0,V37,IF(AQ38&gt;0,V38,IF(AQ39&gt;0,V39,IF(AQ40&gt;0,V40,IF(AQ41&gt;0,V41,IF(AQ42&gt;0,V42,IF(AQ43&gt;0,V43)))))))))),
IF(A37=V34,IF(AQ35&gt;0,V35,IF(AQ36&gt;0,V36,IF(AQ37&gt;0,V37,IF(AQ38&gt;0,V38,IF(AQ39&gt;0,V39,IF(AQ40&gt;0,V40,IF(AQ41&gt;0,V41,IF(AQ42&gt;0,V42,IF(AQ43&gt;0,V43,IF(AQ44&gt;0,V44)))))))))),
IF(A37=V35,IF(AQ36&gt;0,V36,IF(AQ37&gt;0,V37,IF(AQ38&gt;0,V38,IF(AQ39&gt;0,V39,IF(AQ40&gt;0,V40,IF(AQ41&gt;0,V41,IF(AQ42&gt;0,V42,IF(AQ43&gt;0,V43,IF(AQ44&gt;0,V44,IF(AQ45&gt;0,V45)))))))))),
IF(A37=V36,IF(AQ37&gt;0,V37,IF(AQ38&gt;0,V38,IF(AQ39&gt;0,V39,IF(AQ40&gt;0,V40,IF(AQ41&gt;0,V41,IF(AQ42&gt;0,V42,IF(AQ43&gt;0,V43,IF(AQ44&gt;0,V44,IF(AQ45&gt;0,V45,IF(AQ45&gt;0,V46)))))))))),
IF(A37=V37,IF(AQ38&gt;0,V38,IF(AQ39&gt;0,V39,IF(AQ40&gt;0,V40,IF(AQ41&gt;0,V41,IF(AQ42&gt;0,V42,IF(AQ43&gt;0,V43,IF(AQ44&gt;0,V44,IF(AQ45&gt;0,V45,IF(AQ46&gt;0,V46,IF(AQ47&gt;0,V47)))))))))),
IF(A37=V38,IF(AQ39&gt;0,V39,IF(AQ40&gt;0,V40,IF(AQ41&gt;0,V41,IF(AQ42&gt;0,V42,IF(AQ43&gt;0,V43,IF(AQ44&gt;0,V44,IF(AQ45&gt;0,V45,IF(AQ46&gt;0,V46,IF(AQ47&gt;0,V47,IF(AQ48&gt;0,V48)))))))))),
IF(A37=V39,IF(AQ40&gt;0,V40,IF(AQ41&gt;0,V41,IF(AQ42&gt;0,V42,IF(AQ43&gt;0,V43,IF(AQ44&gt;0,V44,IF(AQ45&gt;0,V45,IF(AQ46&gt;0,V46,IF(AQ47&gt;0,V47,IF(AQ48&gt;0,V48,IF(AQ49&gt;0,V49)))))))))),
IF(A37=V40,IF(AQ41&gt;0,V41,IF(AQ42&gt;0,V42,IF(AQ43&gt;0,V43,IF(AQ44&gt;0,V44,IF(AQ45&gt;0,V45,IF(AQ46&gt;0,V46,IF(AQ47&gt;0,V47,IF(AQ48&gt;0,V48,IF(AQ49&gt;0,V49,IF(AQ50&gt;0,V50)))))))))),
IF(A37=V41,IF(AQ42&gt;0,V42,IF(AQ43&gt;0,V43,IF(AQ44&gt;0,V44,IF(AQ45&gt;0,V45,IF(AQ46&gt;0,V46,IF(AQ47&gt;0,V47,IF(AQ48&gt;0,V48,IF(AQ49&gt;0,V49,IF(AQ50&gt;0,V50,IF(AQ51&gt;0,V51)))))))))),
IF(A37=V42,IF(AQ43&gt;0,V43,IF(AQ44&gt;0,V44,IF(AQ45&gt;0,V45,IF(AQ36&gt;0,V46,IF(AQ47&gt;0,V47,IF(AQ48&gt;0,V48,IF(AQ49&gt;0,V49,IF(AQ50&gt;0,V50,IF(AQ51&gt;0,V51,IF(AQ52&gt;0,V52)))))))))),
IF(A37=V43,IF(AQ44&gt;0,V44,IF(AQ45&gt;0,V45,IF(AQ46&gt;0,V46,IF(AQ47&gt;0,V47,IF(AQ48&gt;0,V48,IF(AQ49&gt;0,V49,IF(AQ50&gt;0,V50,IF(AQ51&gt;0,V51,IF(AQ52&gt;0,V52,IF(AQ53&gt;0,V53)))))))))),
IF(A37=V44,IF(AQ45&gt;0,V45,IF(AQ46&gt;0,V46,IF(AQ47&gt;0,V47,IF(AQ48&gt;0,V48,IF(AQ49&gt;0,V49,IF(AQ50&gt;0,V50,IF(AQ51&gt;0,V51,IF(AQ52&gt;0,V52,IF(AQ53&gt;0,V53,IF(AQ54&gt;0,V54)))))))))),
IF(A37=V45,IF(AQ46&gt;0,V46,IF(AQ47&gt;0,V47,IF(AQ48&gt;0,V48,IF(AQ49&gt;0,V49,IF(AQ50&gt;0,V50,IF(AQ51&gt;0,V51,IF(AQ52&gt;0,V52,IF(AQ53&gt;0,V53,IF(AQ54&gt;0,V54,IF(AQ55&gt;0,V55)))))))))),
IF(A37=V46,IF(AQ47&gt;0,V47,IF(AQ48&gt;0,V48,IF(AQ49&gt;0,V49,IF(AQ50&gt;0,V50,IF(AQ51&gt;0,V51,IF(AQ52&gt;0,V52,IF(AQ53&gt;0,V53,IF(AQ54&gt;0,V54,IF(AQ55&gt;0,V55,IF(AQ56&gt;0,V56)))))))))),
IF(A37=V47,IF(AQ48&gt;0,V48,IF(AQ49&gt;0,V49,IF(AQ50&gt;0,V50,IF(AQ51&gt;0,V51,IF(AQ52&gt;0,V52,IF(AQ53&gt;0,V53,IF(AQ54&gt;0,V54,IF(AQ55&gt;0,V55,IF(AQ56&gt;0,V56,IF(AQ57&gt;0,V57)))))))))),
IF(A37=V48,IF(AQ49&gt;0,V49,IF(AQ50&gt;0,V50,IF(AQ51&gt;0,V51,IF(AQ52&gt;0,V52,IF(AQ53&gt;0,V53,IF(AQ54&gt;0,V54,IF(AQ55&gt;0,V55,IF(AQ56&gt;0,V56,IF(AQ57&gt;0,V57,IF(AQ58&gt;0,V58)))))))))),
IF(A37=V49,IF(AQ50&gt;0,V50,IF(AQ51&gt;0,V51,IF(AQ52&gt;0,V52,IF(AQ53&gt;0,V53,IF(AQ54&gt;0,V54,IF(AQ55&gt;0,V55,IF(AQ56&gt;0,V56,IF(AQ57&gt;0,V57,IF(AQ58&gt;0,V58,IF(AQ59&gt;0,V59)))))))))),
IF(A37=V50,IF(AQ51&gt;0,V51,IF(AQ52&gt;0,V52,IF(AQ53&gt;0,V53,IF(AQ54&gt;0,V54,IF(AQ55&gt;0,V55,IF(AQ56&gt;0,V56,IF(AQ57&gt;0,V57,IF(AQ58&gt;0,V58,IF(AQ59&gt;0,V59,IF(AQ60&gt;0,V60)))))))))),
IF(A37=V51,IF(AQ52&gt;0,V52,IF(AQ53&gt;0,V53,IF(AQ54&gt;0,V54,IF(AQ55&gt;0,V55,IF(AQ56&gt;0,V56,IF(AQ57&gt;0,V57,IF(AQ58&gt;0,V58,IF(AQ59&gt;0,V59,IF(AQ60&gt;0,V60,IF(AQ61&gt;0,V61)))))))))),
IF(A37=V52,IF(AQ53&gt;0,V53,IF(AQ54&gt;0,V54,IF(AQ55&gt;0,V55,IF(AQ56&gt;0,V56,IF(AQ57&gt;0,V57,IF(AQ58&gt;0,V58,IF(AQ59&gt;0,V59,IF(AQ60&gt;0,V60,IF(AQ61&gt;0,V61,IF(AQ62&gt;0,V62)))))))))),
IF(A37=V53,IF(AQ54&gt;0,V54,IF(AQ55&gt;0,V55,IF(AQ56&gt;0,V56,IF(AQ57&gt;0,V57,IF(AQ58&gt;0,V58,IF(AQ59&gt;0,V59,IF(AQ60&gt;0,V60,IF(AQ61&gt;0,V61,IF(AQ62&gt;0,V62,IF(AQ63&gt;0,V63)))))))))),
IF(A37=V54,IF(AQ55&gt;0,V55,IF(AQ56&gt;0,V56,IF(AQ57&gt;0,V57,IF(AQ58&gt;0,V58,IF(AQ59&gt;0,V59,IF(AQ60&gt;0,V60,IF(AQ61&gt;0,V61,IF(AQ62&gt;0,V62,IF(AQ63&gt;0,V63,IF(AQ64&gt;0,V64)))))))))),
IF(A37=V55,IF(AQ56&gt;0,V56,IF(AQ57&gt;0,V57,IF(AQ57&gt;0,V58,IF(AQ59&gt;0,V59,IF(AQ60&gt;0,V60,IF(AQ61&gt;0,V61,IF(AQ62&gt;0,V62,IF(AQ63&gt;0,V63,IF(AQ64&gt;0,V64,IF(AQ65&gt;0,V65)))))))))),
IF(A37=V56,IF(AQ57&gt;0,V57,IF(AQ58&gt;0,V58,IF(AQ59&gt;0,V59,IF(AQ60&gt;0,V60,IF(AQ61&gt;0,V61,IF(AQ62&gt;0,V62,IF(AQ63&gt;0,V63,IF(AQ64&gt;0,V64,IF(AQ65&gt;0,V65,IF(AQ66&gt;0,V66)))))))))),
IF(A37=V57,IF(AQ58&gt;0,V58,IF(AQ59&gt;0,V59,IF(AQ60&gt;0,V60,IF(AQ61&gt;0,V61,IF(AQ62&gt;0,V62,IF(AQ63&gt;0,V63,IF(AQ64&gt;0,V64,IF(AQ65&gt;0,V65,IF(AQ66&gt;0,V66,IF(AQ67&gt;0,V67)))))))))),
IF(A37=V58,IF(AQ59&gt;0,V59,IF(AQ60&gt;0,V60,IF(AQ61&gt;0,V61,IF(AQ62&gt;0,V62,IF(AQ63&gt;0,V63,IF(AQ64&gt;0,V64,IF(AQ65&gt;0,V65,IF(AQ66&gt;0,V66,IF(AQ67&gt;0,V67,IF(AQ68&gt;0,V68)))))))))),
IF(A37=V59,IF(AQ60&gt;0,V60,IF(AQ61&gt;0,V61,IF(AQ62&gt;0,V62,IF(AQ63&gt;0,V63,IF(AQ64&gt;0,V64,IF(AQ65&gt;0,V65,IF(AQ66&gt;0,V66,IF(AQ67&gt;0,V67,IF(AQ68&gt;0,V68,IF(AQ69&gt;0,V69)))))))))),
IF(A37=V60,IF(AQ61&gt;0,V61,IF(AQ62&gt;0,V62,IF(AQ63&gt;0,V63,IF(AQ64&gt;0,V64,IF(AQ65&gt;0,V65,IF(AQ66&gt;0,V66,IF(AQ67&gt;0,V67,IF(AQ68&gt;0,V68,IF(AQ69&gt;0,V69,IF(AQ70&gt;0,V70)))))))))),
IF(A37=V61,IF(AQ62&gt;0,V62,IF(AQ63&gt;0,V63,IF(AQ64&gt;0,V64,IF(AQ65&gt;0,V65,IF(AQ66&gt;0,V66,IF(AQ67&gt;0,V67,IF(AQ68&gt;0,V68,IF(AQ69&gt;0,V69,IF(AQ70&gt;0,V70,IF(AQ71&gt;0,V71)))))))))),
IF(A37=V62,IF(AQ63&gt;0,V63,IF(AQ64&gt;0,V64,IF(AQ65&gt;0,V65,IF(AQ66&gt;0,V66,IF(AQ67&gt;0,V67,IF(AQ68&gt;0,V68,IF(AQ69&gt;0,V69,IF(AQ70&gt;0,V70,IF(AQ71&gt;0,V71,IF(AQ72&gt;0,V72)))))))))),
IF(A37=V63,IF(AQ64&gt;0,V64,IF(AQ65&gt;0,V65,IF(AQ66&gt;0,V66,IF(AQ67&gt;0,V67,IF(AQ68&gt;0,V68,IF(AQ69&gt;0,V69,IF(AQ70&gt;0,V70,IF(AQ71&gt;0,V71,IF(AQ72&gt;0,V72,IF(AQ73&gt;0,V73)))))))))),
IF(A37=V64,IF(AQ65&gt;0,V65,IF(AQ66&gt;0,V66,IF(AQ67&gt;0,V67,IF(AQ68&gt;0,V68,IF(AQ69&gt;0,V69,IF(AQ70&gt;0,V70,IF(AQ71&gt;0,V71,IF(AQ72&gt;0,V72,IF(AQ73&gt;0,V73,IF(AQ74&gt;0,V74)))))))))),
IF(A37=V65,IF(AQ66&gt;0,V66,IF(AQ67&gt;0,V67,IF(AQ68&gt;0,V68,IF(AQ69&gt;0,V69,IF(AQ70&gt;0,V70,IF(AQ71&gt;0,V71,IF(AQ72&gt;0,V72,IF(AQ73&gt;0,V73,IF(AQ74&gt;0,V74,IF(AQ75&gt;0,V75)))))))))),
IF(A37=V66,IF(AQ67&gt;0,V67,IF(AQ68&gt;0,V68,IF(AQ69&gt;0,V69,IF(AQ70&gt;0,V70,IF(AQ71&gt;0,V71,IF(AQ72&gt;0,V72,IF(AQ73&gt;0,V73,IF(AQ74&gt;0,V74,IF(AQ75&gt;0,V75,IF(AQ76&gt;0,V76)))))))))),
IF(A37=V67,IF(AQ68&gt;0,V68,IF(AQ69&gt;0,V69,IF(AQ70&gt;0,V70,IF(AQ71&gt;0,V71,IF(AQ72&gt;0,V72,IF(AQ73&gt;0,V73,IF(AQ74&gt;0,V74,IF(AQ75&gt;0,V75,IF(AQ76&gt;0,V76,IF(AQ77&gt;0,V77)))))))))),
IF(A37=V68,IF(AQ69&gt;0,V69,IF(AQ70&gt;0,V70,IF(AQ71&gt;0,V71,IF(AQ72&gt;0,V72,IF(AQ73&gt;0,V73,IF(AQ74&gt;0,V74,IF(AQ75&gt;0,V75,IF(AQ76&gt;0,V76,IF(AQ77&gt;0,V77,IF(AQ78&gt;0,V78)))))))))),
IF(A37=V69,IF(AQ70&gt;0,V70,IF(AQ71&gt;0,V71,IF(AQ72&gt;0,V72,IF(AQ73&gt;0,V73,IF(AQ74&gt;0,V74,IF(AQ75&gt;0,V75,IF(AQ76&gt;0,V76,IF(AQ77&gt;0,V77,IF(AQ78&gt;0,V78,IF(AQ79&gt;0,V79)))))))))),
IF(A37=V70,IF(AQ71&gt;0,V71,IF(AQ72&gt;0,V72,IF(AQ73&gt;0,V73,IF(AQ74&gt;0,V74,IF(AQ75&gt;0,V75,IF(AQ76&gt;0,V76,IF(AQ77&gt;0,V77,IF(AQ78&gt;0,V78,IF(AQ79&gt;0,V79,IF(AQ80&gt;0,V80)))))))))),
IF(A37=V71,IF(AQ72&gt;0,V72,IF(AQ73&gt;0,V73,IF(AQ74&gt;0,V74,IF(AQ75&gt;0,V75,IF(AQ76&gt;0,V76,IF(AQ77&gt;0,V77,IF(AQ78&gt;0,V78,IF(AQ79&gt;0,V79,IF(AQ80&gt;0,V80,IF(AQ81&gt;0,V81)))))))))),"V72?")))))))))))))))))))))))))))))))))))))))))))</f>
        <v>0</v>
      </c>
      <c r="B38" s="20">
        <f t="shared" si="63"/>
        <v>0</v>
      </c>
      <c r="C38" s="19">
        <f t="shared" si="67"/>
        <v>24</v>
      </c>
      <c r="D38" s="5">
        <f>IF($B$23&lt;24,0,IF(F37=24,0,
IF(D37=V31,IF(AS32&gt;0,V32,IF(AS33&gt;0,V33,IF(AS34&gt;0,V34,IF(AS35&gt;0,V35,IF(AS36&gt;0,V36,IF(AS37&gt;0,V37,IF(AS38&gt;0,V38,IF(AS39&gt;0,V39,IF(AS40&gt;0,V40,IF(AS41&gt;0,V41)))))))))),
IF(D37=V32,IF(AS33&gt;0,V33,IF(AS34&gt;0,V34,IF(AS35&gt;0,V35,IF(AS36&gt;0,V36,IF(AS37&gt;0,V37,IF(AS38&gt;0,V38,IF(AS39&gt;0,V39,IF(AS40&gt;0,V40,IF(AS41&gt;0,V41,IF(AS42&gt;0,V42)))))))))),
IF(D37=V33,IF(AS34&gt;0,V34,IF(AS35&gt;0,V35,IF(AS36&gt;0,V36,IF(AS37&gt;0,V37,IF(AS38&gt;0,V38,IF(AS39&gt;0,V39,IF(AS40&gt;0,V40,IF(AS41&gt;0,V41,IF(AS42&gt;0,V42,IF(AS43&gt;0,V43)))))))))),
IF(D37=V34,IF(AS35&gt;0,V35,IF(AS36&gt;0,V36,IF(AS37&gt;0,V37,IF(AS38&gt;0,V38,IF(AS39&gt;0,V39,IF(AS40&gt;0,V40,IF(AS41&gt;0,V41,IF(AS42&gt;0,V42,IF(AS43&gt;0,V43,IF(AS44&gt;0,V44)))))))))),
IF(D37=V35,IF(AS36&gt;0,V36,IF(AS37&gt;0,V37,IF(AS38&gt;0,V38,IF(AS39&gt;0,V39,IF(AS40&gt;0,V40,IF(AS41&gt;0,V41,IF(AS42&gt;0,V42,IF(AS43&gt;0,V43,IF(AS44&gt;0,V44,IF(AS45&gt;0,V45)))))))))),
IF(D37=V36,IF(AS37&gt;0,V37,IF(AS38&gt;0,V38,IF(AS39&gt;0,V39,IF(AS40&gt;0,V40,IF(AS41&gt;0,V41,IF(AS42&gt;0,V42,IF(AS43&gt;0,V43,IF(AS44&gt;0,V44,IF(AS45&gt;0,V45,IF(AS46&gt;0,V46)))))))))),
IF(D37=V37,IF(AS38&gt;0,V38,IF(AS39&gt;0,V39,IF(AS40&gt;0,V40,IF(AS41&gt;0,V41,IF(AS42&gt;0,V42,IF(AS43&gt;0,V43,IF(AS44&gt;0,V44,IF(AS45&gt;0,V45,IF(AS46&gt;0,V46,IF(AS47&gt;0,V47)))))))))),
IF(D37=V38,IF(AS39&gt;0,V39,IF(AS40&gt;0,V40,IF(AS41&gt;0,V41,IF(AS42&gt;0,V42,IF(AS43&gt;0,V43,IF(AS44&gt;0,V44,IF(AS45&gt;0,V45,IF(AS46&gt;0,V46,IF(AS47&gt;0,V47,IF(AS48&gt;0,V48)))))))))),
IF(D37=V39,IF(AS40&gt;0,V40,IF(AS41&gt;0,V41,IF(AS42&gt;0,V42,IF(AS43&gt;0,V43,IF(AS44&gt;0,V44,IF(AS45&gt;0,V45,IF(AS46&gt;0,V46,IF(AS47&gt;0,V47,IF(AS48&gt;0,V48,IF(AS49&gt;0,V49)))))))))),
IF(D37=V40,IF(AS41&gt;0,V41,IF(AS42&gt;0,V42,IF(AS43&gt;0,V43,IF(AS44&gt;0,V44,IF(AS45&gt;0,V45,IF(AS46&gt;0,V46,IF(AS47&gt;0,V47,IF(AS48&gt;0,V48,IF(AS49&gt;0,V49,IF(AS50&gt;0,V50)))))))))),
IF(D37=V41,IF(AS42&gt;0,V42,IF(AS43&gt;0,V43,IF(AS44&gt;0,V44,IF(AS45&gt;0,V45,IF(AS46&gt;0,V46,IF(AS47&gt;0,V47,IF(AS48&gt;0,V48,IF(AS49&gt;0,V49,IF(AS50&gt;0,V50,IF(AS51&gt;0,V51)))))))))),
IF(D37=V42,IF(AS43&gt;0,V43,IF(AS44&gt;0,V44,IF(AS45&gt;0,V45,IF(AS36&gt;0,V46,IF(AS47&gt;0,V47,IF(AS48&gt;0,V48,IF(AS49&gt;0,V49,IF(AS50&gt;0,V50,IF(AS51&gt;0,V51,IF(AS52&gt;0,V52)))))))))),
IF(D37=V43,IF(AS44&gt;0,V44,IF(AS45&gt;0,V45,IF(AS46&gt;0,V46,IF(AS47&gt;0,V47,IF(AS48&gt;0,V48,IF(AS49&gt;0,V49,IF(AS50&gt;0,V50,IF(AS51&gt;0,V51,IF(AS52&gt;0,V52,IF(AS53&gt;0,V53)))))))))),
IF(D37=V44,IF(AS45&gt;0,V45,IF(AS46&gt;0,V46,IF(AS47&gt;0,V47,IF(AS48&gt;0,V48,IF(AS49&gt;0,V49,IF(AS50&gt;0,V50,IF(AS51&gt;0,V51,IF(AS52&gt;0,V52,IF(AS53&gt;0,V53,IF(AS54&gt;0,V54)))))))))),
IF(D37=V45,IF(AS46&gt;0,V46,IF(AS47&gt;0,V47,IF(AS48&gt;0,V48,IF(AS49&gt;0,V49,IF(AS50&gt;0,V50,IF(AS51&gt;0,V51,IF(AS52&gt;0,V52,IF(AS53&gt;0,V53,IF(AS54&gt;0,V54,IF(AS55&gt;0,V55)))))))))),
IF(D37=V46,IF(AS47&gt;0,V47,IF(AS48&gt;0,V48,IF(AS49&gt;0,V49,IF(AS50&gt;0,V50,IF(AS51&gt;0,V51,IF(AS52&gt;0,V52,IF(AS53&gt;0,V53,IF(AS54&gt;0,V54,IF(AS55&gt;0,V55,IF(AS56&gt;0,V56)))))))))),
IF(D37=V47,IF(AS48&gt;0,V48,IF(AS49&gt;0,V49,IF(AS50&gt;0,V50,IF(AS51&gt;0,V51,IF(AS52&gt;0,V52,IF(AS53&gt;0,V53,IF(AS54&gt;0,V54,IF(AS55&gt;0,V55,IF(AS56&gt;0,V56,IF(AS57&gt;0,V57)))))))))),
IF(D37=V48,IF(AS49&gt;0,V49,IF(AS50&gt;0,V50,IF(AS51&gt;0,V51,IF(AS52&gt;0,V52,IF(AS53&gt;0,V53,IF(AS54&gt;0,V54,IF(AS55&gt;0,V55,IF(AS56&gt;0,V56,IF(AS57&gt;0,V57,IF(AS58&gt;0,V58)))))))))),
IF(D37=V49,IF(AS50&gt;0,V50,IF(AS51&gt;0,V51,IF(AS52&gt;0,V52,IF(AS53&gt;0,V53,IF(AS54&gt;0,V54,IF(AS55&gt;0,V55,IF(AS56&gt;0,V56,IF(AS57&gt;0,V57,IF(AS58&gt;0,V59,IF(AS59&gt;0,V59)))))))))),
IF(D37=V50,IF(AS51&gt;0,V51,IF(AS52&gt;0,V52,IF(AS53&gt;0,V53,IF(AS54&gt;0,V54,IF(AS55&gt;0,V55,IF(AS56&gt;0,V56,IF(AS57&gt;0,V57,IF(AS58&gt;0,V58,IF(AS59&gt;0,V59,IF(AS60&gt;0,V60)))))))))),
IF(D37=V51,IF(AS52&gt;0,V52,IF(AS53&gt;0,V53,IF(AS54&gt;0,V54,IF(AS55&gt;0,V55,IF(AS56&gt;0,V56,IF(AS57&gt;0,V57,IF(AS58&gt;0,V58,IF(AS59&gt;0,V59,IF(AS60&gt;0,V60,IF(AS61&gt;0,V61)))))))))),
IF(D37=V52,IF(AS53&gt;0,V53,IF(AS54&gt;0,V54,IF(AS55&gt;0,V55,IF(AS56&gt;0,V56,IF(AS57&gt;0,V57,IF(AS58&gt;0,V58,IF(AS59&gt;0,V59,IF(AS60&gt;0,V60,IF(AS61&gt;0,V61,IF(AS62&gt;0,V62)))))))))),
IF(D37=V53,IF(AS54&gt;0,V54,IF(AS55&gt;0,V55,IF(AS56&gt;0,V56,IF(AS57&gt;0,V57,IF(AS58&gt;0,V58,IF(AS59&gt;0,V59,IF(AS60&gt;0,V60,IF(AS61&gt;0,V61,IF(AS62&gt;0,V62,IF(AS63&gt;0,V63)))))))))),
IF(D37=V54,IF(AS55&gt;0,V55,IF(AS56&gt;0,V56,IF(AS57&gt;0,V57,IF(AS58&gt;0,V58,IF(AS59&gt;0,V59,IF(AS60&gt;0,V60,IF(AS61&gt;0,V61,IF(AS62&gt;0,V62,IF(AS63&gt;0,V63,IF(AS64&gt;0,V64)))))))))),
IF(D37=V55,IF(AS46&gt;0,V46,IF(AS57&gt;0,V57,IF(AS57&gt;0,V58,IF(AS59&gt;0,V59,IF(AS60&gt;0,V60,IF(AS61&gt;0,V61,IF(AS62&gt;0,V62,IF(AS63&gt;0,V63,IF(AS64&gt;0,V64,IF(AS65&gt;0,V65)))))))))),
IF(D37=V56,IF(AS57&gt;0,V57,IF(AS58&gt;0,V58,IF(AS59&gt;0,V59,IF(AS60&gt;0,V60,IF(AS61&gt;0,V61,IF(AS62&gt;0,V62,IF(AS63&gt;0,V63,IF(AS64&gt;0,V64,IF(AS65&gt;0,V65,IF(AS66&gt;0,V66)))))))))),
IF(D37=V57,IF(AS58&gt;0,V58,IF(AS59&gt;0,V59,IF(AS60&gt;0,V60,IF(AS61&gt;0,V61,IF(AS62&gt;0,V62,IF(AS63&gt;0,V63,IF(AS64&gt;0,V64,IF(AS65&gt;0,V65,IF(AS66&gt;0,V66,IF(AS67&gt;0,V67)))))))))),
IF(D37=V58,IF(AS59&gt;0,V59,IF(AS60&gt;0,V60,IF(AS61&gt;0,V61,IF(AS62&gt;0,V62,IF(AS63&gt;0,V63,IF(AS64&gt;0,V64,IF(AS65&gt;0,V65,IF(AS66&gt;0,V66,IF(AS67&gt;0,V67,IF(AS68&gt;0,V68)))))))))),
IF(D37=V59,IF(AS60&gt;0,V60,IF(AS61&gt;0,V61,IF(AS62&gt;0,V62,IF(AS63&gt;0,V63,IF(AS64&gt;0,V64,IF(AS65&gt;0,V65,IF(AS66&gt;0,V66,IF(AS67&gt;0,V67,IF(AS68&gt;0,V68,IF(AS69&gt;0,V69)))))))))),
IF(D37=V60,IF(AS61&gt;0,V61,IF(AS62&gt;0,V62,IF(AS63&gt;0,V63,IF(AS64&gt;0,V64,IF(AS65&gt;0,V65,IF(AS66&gt;0,V66,IF(AS67&gt;0,V67,IF(AS68&gt;0,V68,IF(AS69&gt;0,V69,IF(AS70&gt;0,V70)))))))))),
IF(D37=V61,IF(AS62&gt;0,V62,IF(AS63&gt;0,V63,IF(AS64&gt;0,V64,IF(AS65&gt;0,V65,IF(AS66&gt;0,V66,IF(AS67&gt;0,V67,IF(AS68&gt;0,V68,IF(AS69&gt;0,V69,IF(AS70&gt;0,V70,IF(AS71&gt;0,V71)))))))))),
IF(D37=V62,IF(AS63&gt;0,V63,IF(AS64&gt;0,V64,IF(AS65&gt;0,V65,IF(AS66&gt;0,V66,IF(AS67&gt;0,V67,IF(AS68&gt;0,V68,IF(AS69&gt;0,V69,IF(AS70&gt;0,V70,IF(AS71&gt;0,V71,IF(AS72&gt;0,V72)))))))))),
IF(D37=V63,IF(AS64&gt;0,V64,IF(AS65&gt;0,V65,IF(AS66&gt;0,V66,IF(AS67&gt;0,V67,IF(AS68&gt;0,V68,IF(AS69&gt;0,V69,IF(AS70&gt;0,V70,IF(AS71&gt;0,V71,IF(AS72&gt;0,V72,IF(AS73&gt;0,V73)))))))))),
IF(D37=V64,IF(AS65&gt;0,V65,IF(AS66&gt;0,V66,IF(AS67&gt;0,V67,IF(AS68&gt;0,V68,IF(AS69&gt;0,V69,IF(AS70&gt;0,V70,IF(AS71&gt;0,V71,IF(AS72&gt;0,V72,IF(AS73&gt;0,V73,IF(AS74&gt;0,V74)))))))))),
IF(D37=V65,IF(AS66&gt;0,V66,IF(AS67&gt;0,V67,IF(AS68&gt;0,V68,IF(AS69&gt;0,V69,IF(AS70&gt;0,V70,IF(AS71&gt;0,V71,IF(AS72&gt;0,V72,IF(AS73&gt;0,V73,IF(AS74&gt;0,V74,IF(AS75&gt;0,V75)))))))))),
IF(D37=V66,IF(AS67&gt;0,V67,IF(AS68&gt;0,V68,IF(AS69&gt;0,V69,IF(AS70&gt;0,V70,IF(AS71&gt;0,V71,IF(AS72&gt;0,V72,IF(AS73&gt;0,V73,IF(AS74&gt;0,V74,IF(AS75&gt;0,V75,IF(AS76&gt;0,V76)))))))))),
IF(D37=V67,IF(AS68&gt;0,V68,IF(AS69&gt;0,V69,IF(AS70&gt;0,V70,IF(AS71&gt;0,V71,IF(AS72&gt;0,V72,IF(AS73&gt;0,V73,IF(AS74&gt;0,V74,IF(AS75&gt;0,V75,IF(AS76&gt;0,V76,IF(AS77&gt;0,V77)))))))))),
IF(D37=V68,IF(AS69&gt;0,V69,IF(AS70&gt;0,V70,IF(AS71&gt;0,V71,IF(AS72&gt;0,V72,IF(AS73&gt;0,V73,IF(AS74&gt;0,V74,IF(AS75&gt;0,V75,IF(AS76&gt;0,V76,IF(AS77&gt;0,V77,IF(AS78&gt;0,V78)))))))))),
IF(D37=V69,IF(AS70&gt;0,V70,IF(AS71&gt;0,V71,IF(AS72&gt;0,V72,IF(AS73&gt;0,V73,IF(AS74&gt;0,V74,IF(AS75&gt;0,V75,IF(AS76&gt;0,V76,IF(AS77&gt;0,V77,IF(AS78&gt;0,V78,IF(AS79&gt;0,V79)))))))))),
IF(D37=V70,IF(AS71&gt;0,V71,IF(AS72&gt;0,V72,IF(AS73&gt;0,V73,IF(AS74&gt;0,V74,IF(AS75&gt;0,V75,IF(AS76&gt;0,V76,IF(AS77&gt;0,V77,IF(AS78&gt;0,V78,IF(AS79&gt;0,V79,IF(AS80&gt;0,V80)))))))))),
IF(D37=V71,IF(AS72&gt;0,V72,IF(AS73&gt;0,V73,IF(AS74&gt;0,V74,IF(AS75&gt;0,V75,IF(AS76&gt;0,V76,IF(AS77&gt;0,V77,IF(AS78&gt;0,V78,IF(AS79&gt;0,V79,IF(AS80&gt;0,V80,IF(AS81&gt;0,V81)))))))))),"V72?")))))))))))))))))))))))))))))))))))))))))))</f>
        <v>0</v>
      </c>
      <c r="E38" s="20">
        <f t="shared" si="69"/>
        <v>0</v>
      </c>
      <c r="F38" s="19">
        <f t="shared" si="70"/>
        <v>24</v>
      </c>
      <c r="G38" s="8">
        <f t="shared" si="71"/>
        <v>0</v>
      </c>
      <c r="H38" s="9">
        <f t="shared" si="72"/>
        <v>0</v>
      </c>
      <c r="I38" s="19">
        <f t="shared" si="73"/>
        <v>24</v>
      </c>
      <c r="J38" s="5">
        <f t="shared" si="74"/>
        <v>0</v>
      </c>
      <c r="K38" s="20">
        <f t="shared" si="75"/>
        <v>0</v>
      </c>
      <c r="L38" s="19">
        <f t="shared" si="76"/>
        <v>24</v>
      </c>
      <c r="M38" s="5">
        <f t="shared" si="77"/>
        <v>0</v>
      </c>
      <c r="N38" s="9">
        <f t="shared" si="78"/>
        <v>0</v>
      </c>
      <c r="O38" s="19">
        <f t="shared" si="79"/>
        <v>24</v>
      </c>
      <c r="P38" s="5">
        <f t="shared" si="80"/>
        <v>0</v>
      </c>
      <c r="Q38" s="9">
        <f t="shared" si="81"/>
        <v>0</v>
      </c>
      <c r="R38" s="19">
        <f t="shared" si="64"/>
        <v>24</v>
      </c>
      <c r="S38" s="8">
        <f>IF($Q$23&lt;24,0,IF(U37=24,0,
IF(S37=V43,IF(BC44&gt;0,V44,IF(BC45&gt;0,V45,IF(BC46&gt;0,V46,IF(BC47&gt;0,V47,IF(BC48&gt;0,V48,IF(BC49&gt;0,V49,IF(BC50&gt;0,V50,IF(BC51&gt;0,V51,IF(BC52&gt;0,V52,IF(BC53&gt;0,V53)))))))))),
IF(S37=V44,IF(BC45&gt;0,V45,IF(BC46&gt;0,V46,IF(BC47&gt;0,V47,IF(BC48&gt;0,V48,IF(BC49&gt;0,V49,IF(BC50&gt;0,V50,IF(BC51&gt;0,V51,IF(BC52&gt;0,V52,IF(BC53&gt;0,V53,IF(BC54&gt;0,V54)))))))))),
IF(S37=V45,IF(BC46&gt;0,V46,IF(BC47&gt;0,V47,IF(BC48&gt;0,V48,IF(BC49&gt;0,V49,IF(BC50&gt;0,V50,IF(BC51&gt;0,V51,IF(BC52&gt;0,V52,IF(BC53&gt;0,V53,IF(BC54&gt;0,V54,IF(BC55&gt;0,V55)))))))))),
IF(S37=V46,IF(BC47&gt;0,V47,IF(BC48&gt;0,V48,IF(BC49&gt;0,V49,IF(BC50&gt;0,V50,IF(BC51&gt;0,V51,IF(BC52&gt;0,V52,IF(BC53&gt;0,V53,IF(BC54&gt;0,V54,IF(BC55&gt;0,V55,IF(BC56&gt;0,V56)))))))))),
IF(S37=V47,IF(BC48&gt;0,V48,IF(BC49&gt;0,V49,IF(BC50&gt;0,V50,IF(BC51&gt;0,V51,IF(BC52&gt;0,V52,IF(BC53&gt;0,V53,IF(BC54&gt;0,V54,IF(BC55&gt;0,V55,IF(BC56&gt;0,V56,IF(BC57&gt;0,V57)))))))))),
IF(S37=V48,IF(BC49&gt;0,V49,IF(BC50&gt;0,V50,IF(BC51&gt;0,V51,IF(BC52&gt;0,V52,IF(BC53&gt;0,V53,IF(BC54&gt;0,V54,IF(BC55&gt;0,V55,IF(BC56&gt;0,V56,IF(BC57&gt;0,V57,IF(BC58&gt;0,V58)))))))))),
IF(S37=V49,IF(BC50&gt;0,V50,IF(BC51&gt;0,V51,IF(BC52&gt;0,V52,IF(BC53&gt;0,V53,IF(BC54&gt;0,V54,IF(BC55&gt;0,V55,IF(BC56&gt;0,V56,IF(BC57&gt;0,V57,IF(BC58&gt;0,V59,IF(BC59&gt;0,V59)))))))))),
IF(S37=V50,IF(BC51&gt;0,V51,IF(BC52&gt;0,V52,IF(BC53&gt;0,V53,IF(BC54&gt;0,V54,IF(BC55&gt;0,V55,IF(BC56&gt;0,V56,IF(BC57&gt;0,V57,IF(BC58&gt;0,V58,IF(BC59&gt;0,V59,IF(BC60&gt;0,V60)))))))))),
IF(S37=V51,IF(BC52&gt;0,V52,IF(BC53&gt;0,V53,IF(BC54&gt;0,V54,IF(BC55&gt;0,V55,IF(BC56&gt;0,V56,IF(BC57&gt;0,V57,IF(BC58&gt;0,V58,IF(BC59&gt;0,V59,IF(BC60&gt;0,V60,IF(BC61&gt;0,V61)))))))))),
IF(S37=V52,IF(BC53&gt;0,V53,IF(BC54&gt;0,V54,IF(BC55&gt;0,V55,IF(BC56&gt;0,V56,IF(BC57&gt;0,V57,IF(BC58&gt;0,V58,IF(BC59&gt;0,V59,IF(BC60&gt;0,V60,IF(BC61&gt;0,V61,IF(BC62&gt;0,V62)))))))))),
IF(S37=V53,IF(BC54&gt;0,V54,IF(BC55&gt;0,V55,IF(BC56&gt;0,V56,IF(BC57&gt;0,V57,IF(BC58&gt;0,V58,IF(BC59&gt;0,V59,IF(BC60&gt;0,V60,IF(BC61&gt;0,V61,IF(BC62&gt;0,V62,IF(BC63&gt;0,V63)))))))))),
IF(S37=V54,IF(BC55&gt;0,V55,IF(BC56&gt;0,V56,IF(BC57&gt;0,V57,IF(BC58&gt;0,V58,IF(BC59&gt;0,V59,IF(BC60&gt;0,V60,IF(BC61&gt;0,V61,IF(BC62&gt;0,V62,IF(BC63&gt;0,V63,IF(BC64&gt;0,V64)))))))))),
IF(S37=V55,IF(BC46&gt;0,V46,IF(BC57&gt;0,V57,IF(BC57&gt;0,V58,IF(BC59&gt;0,V59,IF(BC60&gt;0,V60,IF(BC61&gt;0,V61,IF(BC62&gt;0,V62,IF(BC63&gt;0,V63,IF(BC64&gt;0,V64,IF(BC65&gt;0,V65)))))))))),
IF(S37=V56,IF(BC57&gt;0,V57,IF(BC58&gt;0,V58,IF(BC59&gt;0,V59,IF(BC60&gt;0,V60,IF(BC61&gt;0,V61,IF(BC62&gt;0,V62,IF(BC63&gt;0,V63,IF(BC64&gt;0,V64,IF(BC65&gt;0,V65,IF(BC66&gt;0,V66)))))))))),
IF(S37=V57,IF(BC58&gt;0,V58,IF(BC59&gt;0,V59,IF(BC60&gt;0,V60,IF(BC61&gt;0,V61,IF(BC62&gt;0,V62,IF(BC63&gt;0,V63,IF(BC64&gt;0,V64,IF(BC65&gt;0,V65,IF(BC66&gt;0,V66,IF(BC67&gt;0,V67)))))))))),
IF(S37=V58,IF(BC59&gt;0,V59,IF(BC60&gt;0,V60,IF(BC61&gt;0,V61,IF(BC62&gt;0,V62,IF(BC63&gt;0,V63,IF(BC64&gt;0,V64,IF(BC65&gt;0,V65,IF(BC66&gt;0,V66,IF(BC67&gt;0,V67,IF(BC68&gt;0,V68)))))))))),
IF(S37=V59,IF(BC60&gt;0,V60,IF(BC61&gt;0,V61,IF(BC62&gt;0,V62,IF(BC63&gt;0,V63,IF(BC64&gt;0,V64,IF(BC65&gt;0,V65,IF(BC66&gt;0,V66,IF(BC67&gt;0,V67,IF(BC68&gt;0,V68,IF(BC69&gt;0,V69)))))))))),
IF(S37=V60,IF(BC61&gt;0,V61,IF(BC62&gt;0,V62,IF(BC63&gt;0,V63,IF(BC64&gt;0,V64,IF(BC65&gt;0,V65,IF(BC66&gt;0,V66,IF(BC67&gt;0,V67,IF(BC68&gt;0,V68,IF(BC69&gt;0,V69,IF(BC70&gt;0,V70)))))))))),
IF(S37=V61,IF(BC62&gt;0,V62,IF(BC63&gt;0,V63,IF(BC64&gt;0,V64,IF(BC65&gt;0,V65,IF(BC66&gt;0,V66,IF(BC67&gt;0,V67,IF(BC68&gt;0,V68,IF(BC69&gt;0,V69,IF(BC70&gt;0,V70,IF(BC71&gt;0,V71)))))))))),
IF(S37=V62,IF(BC63&gt;0,V63,IF(BC64&gt;0,V64,IF(BC65&gt;0,V65,IF(BC66&gt;0,V66,IF(BC67&gt;0,V67,IF(BC68&gt;0,V68,IF(BC69&gt;0,V69,IF(BC70&gt;0,V70,IF(BC71&gt;0,V71,IF(BC72&gt;0,V72)))))))))),
IF(S37=V63,IF(BC64&gt;0,V64,IF(BC65&gt;0,V65,IF(BC66&gt;0,V66,IF(BC67&gt;0,V67,IF(BC68&gt;0,V68,IF(BC69&gt;0,V69,IF(BC70&gt;0,V70,IF(BC71&gt;0,V71,IF(BC72&gt;0,V72,IF(BC73&gt;0,V73)))))))))),
IF(S37=V64,IF(BC65&gt;0,V65,IF(BC66&gt;0,V66,IF(BC67&gt;0,V67,IF(BC68&gt;0,V68,IF(BC69&gt;0,V69,IF(BC70&gt;0,V70,IF(BC71&gt;0,V71,IF(BC72&gt;0,V72,IF(BC73&gt;0,V73,IF(BC74&gt;0,V74)))))))))),
IF(S37=V65,IF(BC66&gt;0,V66,IF(BC67&gt;0,V67,IF(BC68&gt;0,V68,IF(BC69&gt;0,V69,IF(BC70&gt;0,V70,IF(BC71&gt;0,V71,IF(BC72&gt;0,V72,IF(BC73&gt;0,V73,IF(BC74&gt;0,V74,IF(BC75&gt;0,V75)))))))))),
IF(S37=V66,IF(BC67&gt;0,V67,IF(BC68&gt;0,V68,IF(BC69&gt;0,V69,IF(BC70&gt;0,V70,IF(BC71&gt;0,V71,IF(BC72&gt;0,V72,IF(BC73&gt;0,V73,IF(BC74&gt;0,V74,IF(BC75&gt;0,V75,IF(BC76&gt;0,V76)))))))))),
IF(S37=V67,IF(BC68&gt;0,V68,IF(BC69&gt;0,V69,IF(BC70&gt;0,V70,IF(BC71&gt;0,V71,IF(BC72&gt;0,V72,IF(BC73&gt;0,V73,IF(BC74&gt;0,V74,IF(BC75&gt;0,V75,IF(BC76&gt;0,V76,IF(BC77&gt;0,V77)))))))))),
IF(S37=V68,IF(BC69&gt;0,V69,IF(BC70&gt;0,V70,IF(BC71&gt;0,V71,IF(BC72&gt;0,V72,IF(BC73&gt;0,V73,IF(BC74&gt;0,V74,IF(BC75&gt;0,V75,IF(BC76&gt;0,V76,IF(BC77&gt;0,V77,IF(BC78&gt;0,V78)))))))))),
IF(S37=V69,IF(BC70&gt;0,V70,IF(BC71&gt;0,V71,IF(BC72&gt;0,V72,IF(BC73&gt;0,V73,IF(BC74&gt;0,V74,IF(BC75&gt;0,V75,IF(BC76&gt;0,V76,IF(BC77&gt;0,V77,IF(BC78&gt;0,V78,IF(BC79&gt;0,V79)))))))))),
IF(S37=V70,IF(BC71&gt;0,V71,IF(BC72&gt;0,V72,IF(BC73&gt;0,V73,IF(BC74&gt;0,V74,IF(BC75&gt;0,V75,IF(BC76&gt;0,V76,IF(BC77&gt;0,V77,IF(BC78&gt;0,V78,IF(BC79&gt;0,V79,IF(BC80&gt;0,V80)))))))))),
IF(S37=V71,IF(BC72&gt;0,V72,IF(BC73&gt;0,V73,IF(BC74&gt;0,V74,IF(BC75&gt;0,V75,IF(BC76&gt;0,V76,IF(BC77&gt;0,V77,IF(BC78&gt;0,V78,IF(BC79&gt;0,V79,IF(BC80&gt;0,V80,IF(BC81&gt;0,V81)))))))))),
IF(S37=V72,IF(BC73&gt;0,V73,IF(BC74&gt;0,V74,IF(BC75&gt;0,V75,IF(BC76&gt;0,V76,IF(BC77&gt;0,V77,IF(BC78&gt;0,V78,IF(BC79&gt;0,V79,IF(BC80&gt;0,V80,IF(BC81&gt;0,V81,IF(BC82&gt;0,V82)))))))))),
IF(S37=V73,IF(BC74&gt;0,V74,IF(BC75&gt;0,V75,IF(BC76&gt;0,V76,IF(BC77&gt;0,V77,IF(BC78&gt;0,V78,IF(BC79&gt;0,V79,IF(BC80&gt;0,V80,IF(BC81&gt;0,V81,IF(BC82&gt;0,V82,IF(BC83&gt;0,V83)))))))))),
IF(S37=V74,IF(BC75&gt;0,V75,IF(BC76&gt;0,V76,IF(BC77&gt;0,V77,IF(BC78&gt;0,V78,IF(BC79&gt;0,V79,IF(BC80&gt;0,V80,IF(BC81&gt;0,V81,IF(BC82&gt;0,V82,IF(BC83&gt;0,V83,IF(BC84&gt;0,V84)))))))))),
IF(S37=V75,IF(BC76&gt;0,V76,IF(BC77&gt;0,V77,IF(BC78&gt;0,V78,IF(BC79&gt;0,V79,IF(BC80&gt;0,V80,IF(BC81&gt;0,V81,IF(BC82&gt;0,V82,IF(BC83&gt;0,V83,IF(BC84&gt;0,V84,IF(BC85&gt;0,V85)))))))))),
IF(S37=V76,IF(BC77&gt;0,V77,IF(BC78&gt;0,V78,IF(BC79&gt;0,V79,IF(BC80&gt;0,V80,IF(BC81&gt;0,V81,IF(BC82&gt;0,V82,IF(BC83&gt;0,V83,IF(BC84&gt;0,V84,IF(BC85&gt;0,V85,IF(BC86&gt;0,V86)))))))))),
IF(S37=V77,IF(BC78&gt;0,V78,IF(BC79&gt;0,V79,IF(BC80&gt;0,V80,IF(BC81&gt;0,V81,IF(BC82&gt;0,V82,IF(BC83&gt;0,V83,IF(BC84&gt;0,V84,IF(BC85&gt;0,V85,IF(BC86&gt;0,V86,IF(BC87&gt;0,V87)))))))))),
IF(S37=V78,IF(BC79&gt;0,V79,IF(BC80&gt;0,V80,IF(BC81&gt;0,V81,IF(BC82&gt;0,V82,IF(BC83&gt;0,V83,IF(BC84&gt;0,V84,IF(BC85&gt;0,V85,IF(BC86&gt;0,V86,IF(BC87&gt;0,V87,IF(BC88&gt;0,V88)))))))))),
IF(S37=V79,IF(BC80&gt;0,V80,IF(BC81&gt;0,V81,IF(BC82&gt;0,V82,IF(BC83&gt;0,V83,IF(BC84&gt;0,V84,IF(BC85&gt;0,V85,IF(BC86&gt;0,V86,IF(BC87&gt;0,V87,IF(BC88&gt;0,V88,IF(BC89&gt;0,V89)))))))))),
IF(S37=V80,IF(BC81&gt;0,V81,IF(BC82&gt;0,V82,IF(BC83&gt;0,V83,IF(BC84&gt;0,V84,IF(BC85&gt;0,V85,IF(BC86&gt;0,V86,IF(BC87&gt;0,V87,IF(BC88&gt;0,V88,IF(BC89&gt;0,V89,IF(BC90&gt;0,V90)))))))))),
IF(S37=V81,IF(BC82&gt;0,V82,IF(BC83&gt;0,V83,IF(BC84&gt;0,V84,IF(BC85&gt;0,V85,IF(BC86&gt;0,V86,IF(BC87&gt;0,V87,IF(BC88&gt;0,V88,IF(BC89&gt;0,V89,IF(BC90&gt;0,V90,IF(BC91&gt;0,V91)))))))))),
IF(S37=V82,IF(BC83&gt;0,V83,IF(BC84&gt;0,V84,IF(BC85&gt;0,V85,IF(BC86&gt;0,V86,IF(BC87&gt;0,V87,IF(BC88&gt;0,V88,IF(BC89&gt;0,V89,IF(BC90&gt;0,V90,IF(BC91&gt;0,V91,IF(BC92&gt;0,V92)))))))))),
IF(S37=V83,IF(BC84&gt;0,V84,IF(BC85&gt;0,V85,IF(BC86&gt;0,V86,IF(BC87&gt;0,V87,IF(BC88&gt;0,V88,IF(BC89&gt;0,V89,IF(BC90&gt;0,V90,IF(BC91&gt;0,V91,IF(BC92&gt;0,V92,IF(BC93&gt;0,V93)))))))))),
IF(S37=V84,IF(BC85&gt;0,V85,IF(BC86&gt;0,V86,IF(BC87&gt;0,V87,IF(BC88&gt;0,V88,IF(BC89&gt;0,V89,IF(BC90&gt;0,V90,IF(BC91&gt;0,V91,IF(BC92&gt;0,V92,IF(BC93&gt;0,V93,IF(BC94&gt;0,V94)))))))))),
IF(S37=V85,IF(BC86&gt;0,V86,IF(BC87&gt;0,V87,IF(BC88&gt;0,V88,IF(BC89&gt;0,V89,IF(BC90&gt;0,V90,IF(BC91&gt;0,V91,IF(BC92&gt;0,V92,IF(BC93&gt;0,V93,IF(BC94&gt;0,V94,IF(BC95&gt;0,V95)))))))))),"V86")))))))))))))))))))))))))))))))))))))))))))))</f>
        <v>0</v>
      </c>
      <c r="T38" s="9">
        <f t="shared" si="83"/>
        <v>0</v>
      </c>
      <c r="U38" s="19">
        <f t="shared" si="65"/>
        <v>24</v>
      </c>
      <c r="V38" s="12" t="s">
        <v>27</v>
      </c>
      <c r="W38" s="14"/>
      <c r="X38" s="14"/>
      <c r="Y38" s="14"/>
      <c r="Z38" s="37">
        <f t="shared" si="20"/>
        <v>38</v>
      </c>
      <c r="AA38" s="56">
        <v>15</v>
      </c>
      <c r="AB38" s="57"/>
      <c r="AC38" s="58">
        <f t="shared" si="21"/>
        <v>265</v>
      </c>
      <c r="AD38" s="59">
        <f t="shared" si="3"/>
        <v>11.041666666666666</v>
      </c>
      <c r="AE38" s="53">
        <f t="shared" si="22"/>
        <v>15</v>
      </c>
      <c r="AF38" s="54">
        <f t="shared" si="23"/>
        <v>241</v>
      </c>
      <c r="AG38" s="53">
        <f t="shared" si="4"/>
        <v>15</v>
      </c>
      <c r="AH38" s="54">
        <f t="shared" si="53"/>
        <v>217</v>
      </c>
      <c r="AI38" s="53">
        <f t="shared" si="5"/>
        <v>15</v>
      </c>
      <c r="AJ38" s="54">
        <f t="shared" si="54"/>
        <v>193</v>
      </c>
      <c r="AK38" s="53">
        <f t="shared" si="6"/>
        <v>15</v>
      </c>
      <c r="AL38" s="54">
        <f t="shared" si="55"/>
        <v>169</v>
      </c>
      <c r="AM38" s="53">
        <f t="shared" si="7"/>
        <v>15</v>
      </c>
      <c r="AN38" s="54">
        <f t="shared" si="56"/>
        <v>145</v>
      </c>
      <c r="AO38" s="53">
        <f t="shared" si="8"/>
        <v>15</v>
      </c>
      <c r="AP38" s="54">
        <f t="shared" si="57"/>
        <v>121</v>
      </c>
      <c r="AQ38" s="53">
        <f t="shared" si="9"/>
        <v>15</v>
      </c>
      <c r="AR38" s="54">
        <f t="shared" si="58"/>
        <v>97</v>
      </c>
      <c r="AS38" s="53">
        <f t="shared" si="10"/>
        <v>15</v>
      </c>
      <c r="AT38" s="54">
        <f t="shared" si="59"/>
        <v>73</v>
      </c>
      <c r="AU38" s="53">
        <f t="shared" si="11"/>
        <v>15</v>
      </c>
      <c r="AV38" s="54">
        <f t="shared" si="60"/>
        <v>49</v>
      </c>
      <c r="AW38" s="53">
        <f t="shared" si="12"/>
        <v>15</v>
      </c>
      <c r="AX38" s="54">
        <f t="shared" si="61"/>
        <v>25</v>
      </c>
      <c r="AY38" s="53">
        <f t="shared" si="0"/>
        <v>15</v>
      </c>
      <c r="AZ38" s="54">
        <f t="shared" si="62"/>
        <v>15</v>
      </c>
      <c r="BA38" s="53">
        <f t="shared" si="1"/>
        <v>0</v>
      </c>
      <c r="BB38" s="54">
        <f t="shared" si="30"/>
        <v>0</v>
      </c>
      <c r="BC38" s="53">
        <f t="shared" si="2"/>
        <v>0</v>
      </c>
      <c r="BD38" s="54">
        <f t="shared" si="31"/>
        <v>0</v>
      </c>
      <c r="BE38" s="38"/>
      <c r="BF38" s="38"/>
      <c r="BG38" s="38"/>
      <c r="BK38" s="38"/>
      <c r="BL38" s="38"/>
      <c r="BM38" s="38"/>
      <c r="BN38" s="38"/>
      <c r="BO38" s="38"/>
      <c r="BP38" s="38"/>
      <c r="BQ38" s="38"/>
      <c r="BR38" s="38"/>
      <c r="BS38" s="60">
        <v>13.5</v>
      </c>
      <c r="BT38" s="61">
        <f t="shared" si="46"/>
        <v>204</v>
      </c>
      <c r="BU38" s="67">
        <f t="shared" si="13"/>
        <v>15</v>
      </c>
      <c r="BV38" s="68">
        <f t="shared" si="47"/>
        <v>262</v>
      </c>
      <c r="BW38" s="64">
        <f t="shared" si="48"/>
        <v>3000</v>
      </c>
      <c r="BX38" s="65">
        <v>3000</v>
      </c>
      <c r="BY38" s="87"/>
      <c r="BZ38" s="66">
        <v>34</v>
      </c>
      <c r="CA38" s="12" t="s">
        <v>131</v>
      </c>
      <c r="CB38" s="38"/>
      <c r="CC38" s="38"/>
      <c r="CD38" s="38"/>
      <c r="CE38" s="38"/>
      <c r="CF38" s="38"/>
      <c r="CG38" s="38"/>
      <c r="CH38" s="38"/>
    </row>
    <row r="39" spans="1:86" ht="15" customHeight="1" x14ac:dyDescent="0.25">
      <c r="A39" s="74"/>
      <c r="B39" s="74"/>
      <c r="C39" s="74"/>
      <c r="D39" s="74"/>
      <c r="E39" s="74"/>
      <c r="F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12" t="s">
        <v>32</v>
      </c>
      <c r="W39" s="75"/>
      <c r="X39" s="14"/>
      <c r="Y39" s="14"/>
      <c r="Z39" s="37">
        <f t="shared" si="20"/>
        <v>39</v>
      </c>
      <c r="AA39" s="56">
        <v>1</v>
      </c>
      <c r="AB39" s="57"/>
      <c r="AC39" s="58">
        <f t="shared" si="21"/>
        <v>266</v>
      </c>
      <c r="AD39" s="59">
        <f t="shared" si="3"/>
        <v>11.083333333333334</v>
      </c>
      <c r="AE39" s="53">
        <f t="shared" si="22"/>
        <v>1</v>
      </c>
      <c r="AF39" s="54">
        <f t="shared" si="23"/>
        <v>242</v>
      </c>
      <c r="AG39" s="53">
        <f t="shared" si="4"/>
        <v>1</v>
      </c>
      <c r="AH39" s="54">
        <f t="shared" si="53"/>
        <v>218</v>
      </c>
      <c r="AI39" s="53">
        <f t="shared" si="5"/>
        <v>1</v>
      </c>
      <c r="AJ39" s="54">
        <f t="shared" si="54"/>
        <v>194</v>
      </c>
      <c r="AK39" s="53">
        <f t="shared" si="6"/>
        <v>1</v>
      </c>
      <c r="AL39" s="54">
        <f t="shared" si="55"/>
        <v>170</v>
      </c>
      <c r="AM39" s="53">
        <f t="shared" si="7"/>
        <v>1</v>
      </c>
      <c r="AN39" s="54">
        <f t="shared" si="56"/>
        <v>146</v>
      </c>
      <c r="AO39" s="53">
        <f t="shared" si="8"/>
        <v>1</v>
      </c>
      <c r="AP39" s="54">
        <f t="shared" si="57"/>
        <v>122</v>
      </c>
      <c r="AQ39" s="53">
        <f t="shared" si="9"/>
        <v>1</v>
      </c>
      <c r="AR39" s="54">
        <f t="shared" si="58"/>
        <v>98</v>
      </c>
      <c r="AS39" s="53">
        <f t="shared" si="10"/>
        <v>1</v>
      </c>
      <c r="AT39" s="54">
        <f t="shared" si="59"/>
        <v>74</v>
      </c>
      <c r="AU39" s="53">
        <f t="shared" si="11"/>
        <v>1</v>
      </c>
      <c r="AV39" s="54">
        <f t="shared" si="60"/>
        <v>50</v>
      </c>
      <c r="AW39" s="53">
        <f t="shared" si="12"/>
        <v>1</v>
      </c>
      <c r="AX39" s="54">
        <f t="shared" si="61"/>
        <v>26</v>
      </c>
      <c r="AY39" s="53">
        <f t="shared" si="0"/>
        <v>1</v>
      </c>
      <c r="AZ39" s="54">
        <f t="shared" si="62"/>
        <v>16</v>
      </c>
      <c r="BA39" s="53">
        <f t="shared" si="1"/>
        <v>0</v>
      </c>
      <c r="BB39" s="54">
        <f t="shared" si="30"/>
        <v>0</v>
      </c>
      <c r="BC39" s="53">
        <f t="shared" si="2"/>
        <v>0</v>
      </c>
      <c r="BD39" s="54">
        <f t="shared" si="31"/>
        <v>0</v>
      </c>
      <c r="BE39" s="38"/>
      <c r="BF39" s="38"/>
      <c r="BG39" s="38"/>
      <c r="BK39" s="38"/>
      <c r="BL39" s="38"/>
      <c r="BM39" s="38"/>
      <c r="BN39" s="38"/>
      <c r="BO39" s="38"/>
      <c r="BP39" s="38"/>
      <c r="BQ39" s="38"/>
      <c r="BR39" s="38"/>
      <c r="BS39" s="60">
        <v>3</v>
      </c>
      <c r="BT39" s="61">
        <f t="shared" si="46"/>
        <v>207</v>
      </c>
      <c r="BU39" s="67">
        <f t="shared" si="13"/>
        <v>1</v>
      </c>
      <c r="BV39" s="68">
        <f t="shared" si="47"/>
        <v>263</v>
      </c>
      <c r="BW39" s="64">
        <f t="shared" si="48"/>
        <v>3000</v>
      </c>
      <c r="BX39" s="65">
        <v>3000</v>
      </c>
      <c r="BY39" s="87"/>
      <c r="BZ39" s="66">
        <v>35</v>
      </c>
      <c r="CA39" s="12" t="s">
        <v>132</v>
      </c>
      <c r="CB39" s="38"/>
      <c r="CC39" s="38"/>
      <c r="CD39" s="38"/>
      <c r="CE39" s="38"/>
      <c r="CF39" s="38"/>
      <c r="CG39" s="38"/>
      <c r="CH39" s="38"/>
    </row>
    <row r="40" spans="1:86" ht="15" customHeight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12" t="s">
        <v>36</v>
      </c>
      <c r="W40" s="75"/>
      <c r="X40" s="14"/>
      <c r="Y40" s="14"/>
      <c r="Z40" s="37">
        <f t="shared" si="20"/>
        <v>40</v>
      </c>
      <c r="AA40" s="56">
        <v>1</v>
      </c>
      <c r="AB40" s="57"/>
      <c r="AC40" s="58">
        <f t="shared" si="21"/>
        <v>267</v>
      </c>
      <c r="AD40" s="59">
        <f t="shared" si="3"/>
        <v>11.125</v>
      </c>
      <c r="AE40" s="53">
        <f t="shared" si="22"/>
        <v>1</v>
      </c>
      <c r="AF40" s="54">
        <f t="shared" si="23"/>
        <v>243</v>
      </c>
      <c r="AG40" s="53">
        <f t="shared" si="4"/>
        <v>1</v>
      </c>
      <c r="AH40" s="54">
        <f t="shared" si="53"/>
        <v>219</v>
      </c>
      <c r="AI40" s="53">
        <f t="shared" si="5"/>
        <v>1</v>
      </c>
      <c r="AJ40" s="54">
        <f t="shared" si="54"/>
        <v>195</v>
      </c>
      <c r="AK40" s="53">
        <f t="shared" si="6"/>
        <v>1</v>
      </c>
      <c r="AL40" s="54">
        <f t="shared" si="55"/>
        <v>171</v>
      </c>
      <c r="AM40" s="53">
        <f t="shared" si="7"/>
        <v>1</v>
      </c>
      <c r="AN40" s="54">
        <f t="shared" si="56"/>
        <v>147</v>
      </c>
      <c r="AO40" s="53">
        <f t="shared" si="8"/>
        <v>1</v>
      </c>
      <c r="AP40" s="54">
        <f t="shared" si="57"/>
        <v>123</v>
      </c>
      <c r="AQ40" s="53">
        <f t="shared" si="9"/>
        <v>1</v>
      </c>
      <c r="AR40" s="54">
        <f t="shared" si="58"/>
        <v>99</v>
      </c>
      <c r="AS40" s="53">
        <f t="shared" si="10"/>
        <v>1</v>
      </c>
      <c r="AT40" s="54">
        <f t="shared" si="59"/>
        <v>75</v>
      </c>
      <c r="AU40" s="53">
        <f t="shared" si="11"/>
        <v>1</v>
      </c>
      <c r="AV40" s="54">
        <f t="shared" si="60"/>
        <v>51</v>
      </c>
      <c r="AW40" s="53">
        <f t="shared" si="12"/>
        <v>1</v>
      </c>
      <c r="AX40" s="54">
        <f t="shared" si="61"/>
        <v>27</v>
      </c>
      <c r="AY40" s="53">
        <f t="shared" si="0"/>
        <v>1</v>
      </c>
      <c r="AZ40" s="54">
        <f t="shared" si="62"/>
        <v>17</v>
      </c>
      <c r="BA40" s="53">
        <f t="shared" si="1"/>
        <v>0</v>
      </c>
      <c r="BB40" s="54">
        <f t="shared" si="30"/>
        <v>0</v>
      </c>
      <c r="BC40" s="53">
        <f t="shared" si="2"/>
        <v>0</v>
      </c>
      <c r="BD40" s="54">
        <f t="shared" si="31"/>
        <v>0</v>
      </c>
      <c r="BE40" s="38"/>
      <c r="BF40" s="38"/>
      <c r="BG40" s="38"/>
      <c r="BK40" s="38"/>
      <c r="BL40" s="38"/>
      <c r="BM40" s="38"/>
      <c r="BN40" s="38"/>
      <c r="BO40" s="38"/>
      <c r="BP40" s="38"/>
      <c r="BQ40" s="38"/>
      <c r="BR40" s="38"/>
      <c r="BS40" s="60">
        <v>2</v>
      </c>
      <c r="BT40" s="61">
        <f t="shared" si="46"/>
        <v>209</v>
      </c>
      <c r="BU40" s="67">
        <f t="shared" si="13"/>
        <v>1</v>
      </c>
      <c r="BV40" s="68">
        <f t="shared" si="47"/>
        <v>264</v>
      </c>
      <c r="BW40" s="64">
        <f t="shared" si="48"/>
        <v>3000</v>
      </c>
      <c r="BX40" s="65">
        <v>3000</v>
      </c>
      <c r="BY40" s="87"/>
      <c r="BZ40" s="66">
        <v>36</v>
      </c>
      <c r="CA40" s="12" t="s">
        <v>133</v>
      </c>
      <c r="CB40" s="38"/>
      <c r="CC40" s="38"/>
      <c r="CD40" s="38"/>
      <c r="CE40" s="38"/>
      <c r="CF40" s="38"/>
      <c r="CG40" s="38"/>
      <c r="CH40" s="38"/>
    </row>
    <row r="41" spans="1:86" ht="15" customHeight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12" t="s">
        <v>40</v>
      </c>
      <c r="W41" s="75"/>
      <c r="X41" s="14"/>
      <c r="Y41" s="14"/>
      <c r="Z41" s="37">
        <f t="shared" si="20"/>
        <v>41</v>
      </c>
      <c r="AA41" s="56">
        <v>2</v>
      </c>
      <c r="AB41" s="57"/>
      <c r="AC41" s="58">
        <f t="shared" si="21"/>
        <v>269</v>
      </c>
      <c r="AD41" s="59">
        <f t="shared" si="3"/>
        <v>11.208333333333334</v>
      </c>
      <c r="AE41" s="53">
        <f t="shared" si="22"/>
        <v>2</v>
      </c>
      <c r="AF41" s="54">
        <f t="shared" si="23"/>
        <v>245</v>
      </c>
      <c r="AG41" s="53">
        <f t="shared" si="4"/>
        <v>2</v>
      </c>
      <c r="AH41" s="54">
        <f t="shared" si="53"/>
        <v>221</v>
      </c>
      <c r="AI41" s="53">
        <f t="shared" si="5"/>
        <v>2</v>
      </c>
      <c r="AJ41" s="54">
        <f t="shared" si="54"/>
        <v>197</v>
      </c>
      <c r="AK41" s="53">
        <f t="shared" si="6"/>
        <v>2</v>
      </c>
      <c r="AL41" s="54">
        <f t="shared" si="55"/>
        <v>173</v>
      </c>
      <c r="AM41" s="53">
        <f t="shared" si="7"/>
        <v>2</v>
      </c>
      <c r="AN41" s="54">
        <f t="shared" si="56"/>
        <v>149</v>
      </c>
      <c r="AO41" s="53">
        <f t="shared" si="8"/>
        <v>2</v>
      </c>
      <c r="AP41" s="54">
        <f t="shared" si="57"/>
        <v>125</v>
      </c>
      <c r="AQ41" s="53">
        <f t="shared" si="9"/>
        <v>2</v>
      </c>
      <c r="AR41" s="54">
        <f t="shared" si="58"/>
        <v>101</v>
      </c>
      <c r="AS41" s="53">
        <f t="shared" si="10"/>
        <v>2</v>
      </c>
      <c r="AT41" s="54">
        <f t="shared" si="59"/>
        <v>77</v>
      </c>
      <c r="AU41" s="53">
        <f t="shared" si="11"/>
        <v>2</v>
      </c>
      <c r="AV41" s="54">
        <f t="shared" si="60"/>
        <v>53</v>
      </c>
      <c r="AW41" s="53">
        <f t="shared" si="12"/>
        <v>2</v>
      </c>
      <c r="AX41" s="54">
        <f t="shared" si="61"/>
        <v>29</v>
      </c>
      <c r="AY41" s="53">
        <f t="shared" si="0"/>
        <v>2</v>
      </c>
      <c r="AZ41" s="54">
        <f t="shared" si="62"/>
        <v>19</v>
      </c>
      <c r="BA41" s="53">
        <f t="shared" si="1"/>
        <v>0</v>
      </c>
      <c r="BB41" s="54">
        <f t="shared" si="30"/>
        <v>0</v>
      </c>
      <c r="BC41" s="53">
        <f t="shared" si="2"/>
        <v>0</v>
      </c>
      <c r="BD41" s="54">
        <f t="shared" si="31"/>
        <v>0</v>
      </c>
      <c r="BE41" s="38"/>
      <c r="BF41" s="38"/>
      <c r="BG41" s="38"/>
      <c r="BK41" s="38"/>
      <c r="BL41" s="38"/>
      <c r="BM41" s="38"/>
      <c r="BN41" s="38"/>
      <c r="BO41" s="38"/>
      <c r="BP41" s="38"/>
      <c r="BQ41" s="38"/>
      <c r="BR41" s="38"/>
      <c r="BS41" s="60">
        <v>1.5</v>
      </c>
      <c r="BT41" s="61">
        <f t="shared" si="46"/>
        <v>210.5</v>
      </c>
      <c r="BU41" s="67">
        <f t="shared" si="13"/>
        <v>2</v>
      </c>
      <c r="BV41" s="68">
        <f t="shared" si="47"/>
        <v>266</v>
      </c>
      <c r="BW41" s="64">
        <f t="shared" si="48"/>
        <v>3000</v>
      </c>
      <c r="BX41" s="65">
        <v>3000</v>
      </c>
      <c r="BY41" s="87"/>
      <c r="BZ41" s="66">
        <v>37</v>
      </c>
      <c r="CA41" s="12" t="s">
        <v>134</v>
      </c>
      <c r="CB41" s="38"/>
      <c r="CC41" s="38"/>
      <c r="CD41" s="38"/>
      <c r="CE41" s="38"/>
      <c r="CF41" s="38"/>
      <c r="CG41" s="38"/>
      <c r="CH41" s="38"/>
    </row>
    <row r="42" spans="1:86" ht="15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12" t="s">
        <v>44</v>
      </c>
      <c r="W42" s="75"/>
      <c r="X42" s="14"/>
      <c r="Y42" s="14"/>
      <c r="Z42" s="37">
        <f t="shared" si="20"/>
        <v>42</v>
      </c>
      <c r="AA42" s="56">
        <v>2</v>
      </c>
      <c r="AB42" s="57"/>
      <c r="AC42" s="58">
        <f t="shared" si="21"/>
        <v>271</v>
      </c>
      <c r="AD42" s="59">
        <f t="shared" si="3"/>
        <v>11.291666666666666</v>
      </c>
      <c r="AE42" s="53">
        <f t="shared" si="22"/>
        <v>2</v>
      </c>
      <c r="AF42" s="54">
        <f t="shared" si="23"/>
        <v>247</v>
      </c>
      <c r="AG42" s="53">
        <f t="shared" si="4"/>
        <v>2</v>
      </c>
      <c r="AH42" s="54">
        <f t="shared" si="53"/>
        <v>223</v>
      </c>
      <c r="AI42" s="53">
        <f t="shared" si="5"/>
        <v>2</v>
      </c>
      <c r="AJ42" s="54">
        <f t="shared" si="54"/>
        <v>199</v>
      </c>
      <c r="AK42" s="53">
        <f t="shared" si="6"/>
        <v>2</v>
      </c>
      <c r="AL42" s="54">
        <f t="shared" si="55"/>
        <v>175</v>
      </c>
      <c r="AM42" s="53">
        <f t="shared" si="7"/>
        <v>2</v>
      </c>
      <c r="AN42" s="54">
        <f t="shared" si="56"/>
        <v>151</v>
      </c>
      <c r="AO42" s="53">
        <f t="shared" si="8"/>
        <v>2</v>
      </c>
      <c r="AP42" s="54">
        <f t="shared" si="57"/>
        <v>127</v>
      </c>
      <c r="AQ42" s="53">
        <f t="shared" si="9"/>
        <v>2</v>
      </c>
      <c r="AR42" s="54">
        <f t="shared" si="58"/>
        <v>103</v>
      </c>
      <c r="AS42" s="53">
        <f t="shared" si="10"/>
        <v>2</v>
      </c>
      <c r="AT42" s="54">
        <f t="shared" si="59"/>
        <v>79</v>
      </c>
      <c r="AU42" s="53">
        <f t="shared" si="11"/>
        <v>2</v>
      </c>
      <c r="AV42" s="54">
        <f t="shared" si="60"/>
        <v>55</v>
      </c>
      <c r="AW42" s="53">
        <f t="shared" si="12"/>
        <v>2</v>
      </c>
      <c r="AX42" s="54">
        <f t="shared" si="61"/>
        <v>31</v>
      </c>
      <c r="AY42" s="53">
        <f t="shared" si="0"/>
        <v>2</v>
      </c>
      <c r="AZ42" s="54">
        <f t="shared" si="62"/>
        <v>21</v>
      </c>
      <c r="BA42" s="53">
        <f t="shared" si="1"/>
        <v>0</v>
      </c>
      <c r="BB42" s="54">
        <f t="shared" si="30"/>
        <v>0</v>
      </c>
      <c r="BC42" s="53">
        <f t="shared" si="2"/>
        <v>0</v>
      </c>
      <c r="BD42" s="54">
        <f t="shared" si="31"/>
        <v>0</v>
      </c>
      <c r="BE42" s="38"/>
      <c r="BF42" s="38"/>
      <c r="BG42" s="38"/>
      <c r="BK42" s="38"/>
      <c r="BL42" s="38"/>
      <c r="BM42" s="38"/>
      <c r="BN42" s="38"/>
      <c r="BO42" s="38"/>
      <c r="BP42" s="38"/>
      <c r="BQ42" s="38"/>
      <c r="BR42" s="38"/>
      <c r="BS42" s="60">
        <v>2</v>
      </c>
      <c r="BT42" s="61">
        <f t="shared" si="46"/>
        <v>212.5</v>
      </c>
      <c r="BU42" s="67">
        <f t="shared" si="13"/>
        <v>2</v>
      </c>
      <c r="BV42" s="68">
        <f t="shared" si="47"/>
        <v>268</v>
      </c>
      <c r="BW42" s="64">
        <f t="shared" si="48"/>
        <v>3000</v>
      </c>
      <c r="BX42" s="65">
        <v>3000</v>
      </c>
      <c r="BY42" s="87"/>
      <c r="BZ42" s="66">
        <v>38</v>
      </c>
      <c r="CA42" s="12" t="s">
        <v>135</v>
      </c>
      <c r="CB42" s="38"/>
      <c r="CC42" s="38"/>
      <c r="CD42" s="38"/>
      <c r="CE42" s="38"/>
      <c r="CF42" s="38"/>
      <c r="CG42" s="38"/>
      <c r="CH42" s="38"/>
    </row>
    <row r="43" spans="1:86" ht="15" customHeight="1" thickBot="1" x14ac:dyDescent="0.3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12" t="s">
        <v>48</v>
      </c>
      <c r="W43" s="75"/>
      <c r="X43" s="14"/>
      <c r="Y43" s="14"/>
      <c r="Z43" s="37">
        <f t="shared" si="20"/>
        <v>43</v>
      </c>
      <c r="AA43" s="56">
        <v>1</v>
      </c>
      <c r="AB43" s="57"/>
      <c r="AC43" s="58">
        <f t="shared" si="21"/>
        <v>272</v>
      </c>
      <c r="AD43" s="59">
        <f t="shared" si="3"/>
        <v>11.333333333333334</v>
      </c>
      <c r="AE43" s="53">
        <f t="shared" si="22"/>
        <v>1</v>
      </c>
      <c r="AF43" s="54">
        <f t="shared" si="23"/>
        <v>248</v>
      </c>
      <c r="AG43" s="53">
        <f t="shared" si="4"/>
        <v>1</v>
      </c>
      <c r="AH43" s="54">
        <f t="shared" si="53"/>
        <v>224</v>
      </c>
      <c r="AI43" s="53">
        <f t="shared" si="5"/>
        <v>1</v>
      </c>
      <c r="AJ43" s="54">
        <f t="shared" si="54"/>
        <v>200</v>
      </c>
      <c r="AK43" s="53">
        <f t="shared" si="6"/>
        <v>1</v>
      </c>
      <c r="AL43" s="54">
        <f t="shared" si="55"/>
        <v>176</v>
      </c>
      <c r="AM43" s="53">
        <f t="shared" si="7"/>
        <v>1</v>
      </c>
      <c r="AN43" s="54">
        <f t="shared" si="56"/>
        <v>152</v>
      </c>
      <c r="AO43" s="53">
        <f t="shared" si="8"/>
        <v>1</v>
      </c>
      <c r="AP43" s="54">
        <f t="shared" si="57"/>
        <v>128</v>
      </c>
      <c r="AQ43" s="53">
        <f t="shared" si="9"/>
        <v>1</v>
      </c>
      <c r="AR43" s="54">
        <f t="shared" si="58"/>
        <v>104</v>
      </c>
      <c r="AS43" s="53">
        <f t="shared" si="10"/>
        <v>1</v>
      </c>
      <c r="AT43" s="54">
        <f t="shared" si="59"/>
        <v>80</v>
      </c>
      <c r="AU43" s="53">
        <f t="shared" si="11"/>
        <v>1</v>
      </c>
      <c r="AV43" s="54">
        <f t="shared" si="60"/>
        <v>56</v>
      </c>
      <c r="AW43" s="53">
        <f t="shared" si="12"/>
        <v>1</v>
      </c>
      <c r="AX43" s="54">
        <f t="shared" si="61"/>
        <v>32</v>
      </c>
      <c r="AY43" s="53">
        <f t="shared" si="0"/>
        <v>1</v>
      </c>
      <c r="AZ43" s="54">
        <f t="shared" si="62"/>
        <v>22</v>
      </c>
      <c r="BA43" s="53">
        <f t="shared" si="1"/>
        <v>0</v>
      </c>
      <c r="BB43" s="54">
        <f t="shared" si="30"/>
        <v>0</v>
      </c>
      <c r="BC43" s="53">
        <f t="shared" si="2"/>
        <v>0</v>
      </c>
      <c r="BD43" s="54">
        <f t="shared" si="31"/>
        <v>0</v>
      </c>
      <c r="BE43" s="38"/>
      <c r="BF43" s="38"/>
      <c r="BG43" s="38"/>
      <c r="BK43" s="38"/>
      <c r="BL43" s="38"/>
      <c r="BM43" s="38"/>
      <c r="BN43" s="38"/>
      <c r="BO43" s="38"/>
      <c r="BP43" s="38"/>
      <c r="BQ43" s="38"/>
      <c r="BR43" s="38"/>
      <c r="BS43" s="60">
        <v>1</v>
      </c>
      <c r="BT43" s="61">
        <f t="shared" si="46"/>
        <v>213.5</v>
      </c>
      <c r="BU43" s="67">
        <f t="shared" si="13"/>
        <v>1</v>
      </c>
      <c r="BV43" s="68">
        <f t="shared" si="47"/>
        <v>269</v>
      </c>
      <c r="BW43" s="64">
        <f t="shared" si="48"/>
        <v>3000</v>
      </c>
      <c r="BX43" s="65">
        <v>3000</v>
      </c>
      <c r="BY43" s="88"/>
      <c r="BZ43" s="66">
        <v>39</v>
      </c>
      <c r="CA43" s="12" t="s">
        <v>136</v>
      </c>
      <c r="CB43" s="38"/>
      <c r="CC43" s="38"/>
      <c r="CD43" s="38"/>
      <c r="CE43" s="38"/>
      <c r="CF43" s="38"/>
      <c r="CG43" s="38"/>
      <c r="CH43" s="38"/>
    </row>
    <row r="44" spans="1:86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12" t="s">
        <v>28</v>
      </c>
      <c r="W44" s="75"/>
      <c r="X44" s="14"/>
      <c r="Y44" s="14"/>
      <c r="Z44" s="37">
        <f t="shared" si="20"/>
        <v>44</v>
      </c>
      <c r="AA44" s="56">
        <v>11</v>
      </c>
      <c r="AB44" s="57"/>
      <c r="AC44" s="58">
        <f t="shared" si="21"/>
        <v>283</v>
      </c>
      <c r="AD44" s="59">
        <f t="shared" si="3"/>
        <v>11.791666666666666</v>
      </c>
      <c r="AE44" s="53">
        <f t="shared" si="22"/>
        <v>11</v>
      </c>
      <c r="AF44" s="54">
        <f t="shared" si="23"/>
        <v>259</v>
      </c>
      <c r="AG44" s="53">
        <f t="shared" si="4"/>
        <v>11</v>
      </c>
      <c r="AH44" s="54">
        <f t="shared" si="53"/>
        <v>235</v>
      </c>
      <c r="AI44" s="53">
        <f t="shared" si="5"/>
        <v>11</v>
      </c>
      <c r="AJ44" s="54">
        <f t="shared" si="54"/>
        <v>211</v>
      </c>
      <c r="AK44" s="53">
        <f t="shared" si="6"/>
        <v>11</v>
      </c>
      <c r="AL44" s="54">
        <f t="shared" si="55"/>
        <v>187</v>
      </c>
      <c r="AM44" s="53">
        <f t="shared" si="7"/>
        <v>11</v>
      </c>
      <c r="AN44" s="54">
        <f t="shared" si="56"/>
        <v>163</v>
      </c>
      <c r="AO44" s="53">
        <f t="shared" si="8"/>
        <v>11</v>
      </c>
      <c r="AP44" s="54">
        <f t="shared" si="57"/>
        <v>139</v>
      </c>
      <c r="AQ44" s="53">
        <f t="shared" si="9"/>
        <v>11</v>
      </c>
      <c r="AR44" s="54">
        <f t="shared" si="58"/>
        <v>115</v>
      </c>
      <c r="AS44" s="53">
        <f t="shared" si="10"/>
        <v>11</v>
      </c>
      <c r="AT44" s="54">
        <f t="shared" si="59"/>
        <v>91</v>
      </c>
      <c r="AU44" s="53">
        <f t="shared" si="11"/>
        <v>11</v>
      </c>
      <c r="AV44" s="54">
        <f t="shared" si="60"/>
        <v>67</v>
      </c>
      <c r="AW44" s="53">
        <f t="shared" si="12"/>
        <v>11</v>
      </c>
      <c r="AX44" s="54">
        <f t="shared" si="61"/>
        <v>43</v>
      </c>
      <c r="AY44" s="53">
        <f t="shared" si="0"/>
        <v>11</v>
      </c>
      <c r="AZ44" s="54">
        <f t="shared" si="62"/>
        <v>33</v>
      </c>
      <c r="BA44" s="53">
        <f t="shared" si="1"/>
        <v>9</v>
      </c>
      <c r="BB44" s="54">
        <f t="shared" si="30"/>
        <v>9</v>
      </c>
      <c r="BC44" s="53">
        <f t="shared" si="2"/>
        <v>0</v>
      </c>
      <c r="BD44" s="54">
        <f t="shared" si="31"/>
        <v>0</v>
      </c>
      <c r="BE44" s="38"/>
      <c r="BF44" s="38"/>
      <c r="BG44" s="38"/>
      <c r="BK44" s="38"/>
      <c r="BL44" s="38"/>
      <c r="BM44" s="38"/>
      <c r="BN44" s="38"/>
      <c r="BO44" s="38"/>
      <c r="BP44" s="38"/>
      <c r="BQ44" s="38"/>
      <c r="BR44" s="38"/>
      <c r="BS44" s="60">
        <v>62</v>
      </c>
      <c r="BT44" s="61">
        <f t="shared" si="46"/>
        <v>275.5</v>
      </c>
      <c r="BU44" s="67">
        <f t="shared" si="13"/>
        <v>11</v>
      </c>
      <c r="BV44" s="68">
        <f t="shared" si="47"/>
        <v>280</v>
      </c>
      <c r="BW44" s="64">
        <f t="shared" si="48"/>
        <v>3000</v>
      </c>
      <c r="BX44" s="65">
        <v>7500</v>
      </c>
      <c r="BY44" s="86" t="s">
        <v>137</v>
      </c>
      <c r="BZ44" s="66">
        <v>40</v>
      </c>
      <c r="CA44" s="12" t="s">
        <v>138</v>
      </c>
      <c r="CB44" s="38"/>
      <c r="CC44" s="38"/>
      <c r="CD44" s="38"/>
      <c r="CE44" s="38"/>
      <c r="CF44" s="38"/>
      <c r="CG44" s="38"/>
      <c r="CH44" s="38"/>
    </row>
    <row r="45" spans="1:86" ht="15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12" t="s">
        <v>33</v>
      </c>
      <c r="W45" s="75"/>
      <c r="X45" s="14"/>
      <c r="Y45" s="14"/>
      <c r="Z45" s="37">
        <f t="shared" si="20"/>
        <v>45</v>
      </c>
      <c r="AA45" s="56">
        <v>2</v>
      </c>
      <c r="AB45" s="57"/>
      <c r="AC45" s="58">
        <f t="shared" si="21"/>
        <v>285</v>
      </c>
      <c r="AD45" s="59">
        <f t="shared" si="3"/>
        <v>11.875</v>
      </c>
      <c r="AE45" s="53">
        <f t="shared" si="22"/>
        <v>2</v>
      </c>
      <c r="AF45" s="54">
        <f t="shared" si="23"/>
        <v>261</v>
      </c>
      <c r="AG45" s="53">
        <f t="shared" si="4"/>
        <v>2</v>
      </c>
      <c r="AH45" s="54">
        <f t="shared" si="53"/>
        <v>237</v>
      </c>
      <c r="AI45" s="53">
        <f t="shared" si="5"/>
        <v>2</v>
      </c>
      <c r="AJ45" s="54">
        <f t="shared" si="54"/>
        <v>213</v>
      </c>
      <c r="AK45" s="53">
        <f t="shared" si="6"/>
        <v>2</v>
      </c>
      <c r="AL45" s="54">
        <f t="shared" si="55"/>
        <v>189</v>
      </c>
      <c r="AM45" s="53">
        <f t="shared" si="7"/>
        <v>2</v>
      </c>
      <c r="AN45" s="54">
        <f t="shared" si="56"/>
        <v>165</v>
      </c>
      <c r="AO45" s="53">
        <f t="shared" si="8"/>
        <v>2</v>
      </c>
      <c r="AP45" s="54">
        <f t="shared" si="57"/>
        <v>141</v>
      </c>
      <c r="AQ45" s="53">
        <f t="shared" si="9"/>
        <v>2</v>
      </c>
      <c r="AR45" s="54">
        <f t="shared" si="58"/>
        <v>117</v>
      </c>
      <c r="AS45" s="53">
        <f t="shared" si="10"/>
        <v>2</v>
      </c>
      <c r="AT45" s="54">
        <f t="shared" si="59"/>
        <v>93</v>
      </c>
      <c r="AU45" s="53">
        <f t="shared" si="11"/>
        <v>2</v>
      </c>
      <c r="AV45" s="54">
        <f t="shared" si="60"/>
        <v>69</v>
      </c>
      <c r="AW45" s="53">
        <f t="shared" si="12"/>
        <v>2</v>
      </c>
      <c r="AX45" s="54">
        <f t="shared" si="61"/>
        <v>45</v>
      </c>
      <c r="AY45" s="53">
        <f t="shared" si="0"/>
        <v>2</v>
      </c>
      <c r="AZ45" s="54">
        <f t="shared" si="62"/>
        <v>35</v>
      </c>
      <c r="BA45" s="53">
        <f t="shared" si="1"/>
        <v>2</v>
      </c>
      <c r="BB45" s="54">
        <f t="shared" si="30"/>
        <v>11</v>
      </c>
      <c r="BC45" s="53">
        <f t="shared" si="2"/>
        <v>0</v>
      </c>
      <c r="BD45" s="54">
        <f t="shared" si="31"/>
        <v>0</v>
      </c>
      <c r="BE45" s="38"/>
      <c r="BF45" s="38"/>
      <c r="BG45" s="38"/>
      <c r="BK45" s="38"/>
      <c r="BL45" s="38"/>
      <c r="BM45" s="38"/>
      <c r="BN45" s="38"/>
      <c r="BO45" s="38"/>
      <c r="BP45" s="38"/>
      <c r="BQ45" s="38"/>
      <c r="BR45" s="38"/>
      <c r="BS45" s="60">
        <v>2</v>
      </c>
      <c r="BT45" s="61">
        <f t="shared" si="46"/>
        <v>277.5</v>
      </c>
      <c r="BU45" s="67">
        <f t="shared" si="13"/>
        <v>2</v>
      </c>
      <c r="BV45" s="68">
        <f t="shared" si="47"/>
        <v>282</v>
      </c>
      <c r="BW45" s="64">
        <f t="shared" si="48"/>
        <v>7500</v>
      </c>
      <c r="BX45" s="65">
        <v>7500</v>
      </c>
      <c r="BY45" s="87"/>
      <c r="BZ45" s="66">
        <f>BZ44+1</f>
        <v>41</v>
      </c>
      <c r="CA45" s="12" t="s">
        <v>139</v>
      </c>
      <c r="CB45" s="38"/>
      <c r="CC45" s="38"/>
      <c r="CD45" s="38"/>
      <c r="CE45" s="38"/>
      <c r="CF45" s="38"/>
      <c r="CG45" s="38"/>
      <c r="CH45" s="38"/>
    </row>
    <row r="46" spans="1:86" ht="15" customHeigh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12" t="s">
        <v>37</v>
      </c>
      <c r="W46" s="75"/>
      <c r="X46" s="14"/>
      <c r="Y46" s="14"/>
      <c r="Z46" s="37">
        <f t="shared" si="20"/>
        <v>46</v>
      </c>
      <c r="AA46" s="56">
        <v>3</v>
      </c>
      <c r="AB46" s="57"/>
      <c r="AC46" s="58">
        <f t="shared" si="21"/>
        <v>288</v>
      </c>
      <c r="AD46" s="59">
        <f t="shared" si="3"/>
        <v>12</v>
      </c>
      <c r="AE46" s="53">
        <f t="shared" si="22"/>
        <v>3</v>
      </c>
      <c r="AF46" s="54">
        <f t="shared" si="23"/>
        <v>264</v>
      </c>
      <c r="AG46" s="53">
        <f t="shared" si="4"/>
        <v>3</v>
      </c>
      <c r="AH46" s="54">
        <f t="shared" si="53"/>
        <v>240</v>
      </c>
      <c r="AI46" s="53">
        <f t="shared" si="5"/>
        <v>3</v>
      </c>
      <c r="AJ46" s="54">
        <f t="shared" si="54"/>
        <v>216</v>
      </c>
      <c r="AK46" s="53">
        <f t="shared" si="6"/>
        <v>3</v>
      </c>
      <c r="AL46" s="54">
        <f t="shared" si="55"/>
        <v>192</v>
      </c>
      <c r="AM46" s="53">
        <f t="shared" si="7"/>
        <v>3</v>
      </c>
      <c r="AN46" s="54">
        <f t="shared" si="56"/>
        <v>168</v>
      </c>
      <c r="AO46" s="53">
        <f t="shared" si="8"/>
        <v>3</v>
      </c>
      <c r="AP46" s="54">
        <f t="shared" si="57"/>
        <v>144</v>
      </c>
      <c r="AQ46" s="53">
        <f t="shared" si="9"/>
        <v>3</v>
      </c>
      <c r="AR46" s="54">
        <f t="shared" si="58"/>
        <v>120</v>
      </c>
      <c r="AS46" s="53">
        <f t="shared" si="10"/>
        <v>3</v>
      </c>
      <c r="AT46" s="54">
        <f t="shared" si="59"/>
        <v>96</v>
      </c>
      <c r="AU46" s="53">
        <f t="shared" si="11"/>
        <v>3</v>
      </c>
      <c r="AV46" s="54">
        <f t="shared" si="60"/>
        <v>72</v>
      </c>
      <c r="AW46" s="53">
        <f t="shared" si="12"/>
        <v>3</v>
      </c>
      <c r="AX46" s="54">
        <f t="shared" si="61"/>
        <v>48</v>
      </c>
      <c r="AY46" s="53">
        <f t="shared" si="0"/>
        <v>3</v>
      </c>
      <c r="AZ46" s="54">
        <f t="shared" si="62"/>
        <v>38</v>
      </c>
      <c r="BA46" s="53">
        <f t="shared" si="1"/>
        <v>3</v>
      </c>
      <c r="BB46" s="54">
        <f t="shared" si="30"/>
        <v>14</v>
      </c>
      <c r="BC46" s="53">
        <f t="shared" si="2"/>
        <v>0</v>
      </c>
      <c r="BD46" s="54">
        <f t="shared" si="31"/>
        <v>0</v>
      </c>
      <c r="BE46" s="38"/>
      <c r="BF46" s="38"/>
      <c r="BG46" s="38"/>
      <c r="BK46" s="38"/>
      <c r="BL46" s="38"/>
      <c r="BM46" s="38"/>
      <c r="BN46" s="38"/>
      <c r="BO46" s="38"/>
      <c r="BP46" s="38"/>
      <c r="BQ46" s="38"/>
      <c r="BR46" s="38"/>
      <c r="BS46" s="60">
        <v>9</v>
      </c>
      <c r="BT46" s="61">
        <f t="shared" si="46"/>
        <v>286.5</v>
      </c>
      <c r="BU46" s="67">
        <f t="shared" si="13"/>
        <v>3</v>
      </c>
      <c r="BV46" s="68">
        <f t="shared" si="47"/>
        <v>285</v>
      </c>
      <c r="BW46" s="64">
        <f t="shared" si="48"/>
        <v>7500</v>
      </c>
      <c r="BX46" s="65">
        <v>7500</v>
      </c>
      <c r="BY46" s="87"/>
      <c r="BZ46" s="66">
        <f t="shared" ref="BZ46:BZ104" si="84">BZ45+1</f>
        <v>42</v>
      </c>
      <c r="CA46" s="12" t="s">
        <v>140</v>
      </c>
      <c r="CB46" s="38"/>
      <c r="CC46" s="38"/>
      <c r="CD46" s="38"/>
      <c r="CE46" s="38"/>
      <c r="CF46" s="38"/>
      <c r="CG46" s="38"/>
      <c r="CH46" s="38"/>
    </row>
    <row r="47" spans="1:86" ht="15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7"/>
      <c r="N47" s="77"/>
      <c r="O47" s="77"/>
      <c r="P47" s="74"/>
      <c r="Q47" s="74"/>
      <c r="R47" s="74"/>
      <c r="S47" s="74"/>
      <c r="T47" s="74"/>
      <c r="U47" s="74"/>
      <c r="V47" s="12" t="s">
        <v>41</v>
      </c>
      <c r="W47" s="75"/>
      <c r="X47" s="14"/>
      <c r="Y47" s="14"/>
      <c r="Z47" s="37">
        <f t="shared" si="20"/>
        <v>47</v>
      </c>
      <c r="AA47" s="56">
        <v>3</v>
      </c>
      <c r="AB47" s="57"/>
      <c r="AC47" s="58">
        <f t="shared" si="21"/>
        <v>291</v>
      </c>
      <c r="AD47" s="59">
        <f t="shared" si="3"/>
        <v>12.125</v>
      </c>
      <c r="AE47" s="53">
        <f t="shared" si="22"/>
        <v>3</v>
      </c>
      <c r="AF47" s="54">
        <f t="shared" si="23"/>
        <v>267</v>
      </c>
      <c r="AG47" s="53">
        <f t="shared" si="4"/>
        <v>3</v>
      </c>
      <c r="AH47" s="54">
        <f t="shared" si="53"/>
        <v>243</v>
      </c>
      <c r="AI47" s="53">
        <f t="shared" si="5"/>
        <v>3</v>
      </c>
      <c r="AJ47" s="54">
        <f t="shared" si="54"/>
        <v>219</v>
      </c>
      <c r="AK47" s="53">
        <f t="shared" si="6"/>
        <v>3</v>
      </c>
      <c r="AL47" s="54">
        <f t="shared" si="55"/>
        <v>195</v>
      </c>
      <c r="AM47" s="53">
        <f t="shared" si="7"/>
        <v>3</v>
      </c>
      <c r="AN47" s="54">
        <f t="shared" si="56"/>
        <v>171</v>
      </c>
      <c r="AO47" s="53">
        <f t="shared" si="8"/>
        <v>3</v>
      </c>
      <c r="AP47" s="54">
        <f t="shared" si="57"/>
        <v>147</v>
      </c>
      <c r="AQ47" s="53">
        <f t="shared" si="9"/>
        <v>3</v>
      </c>
      <c r="AR47" s="54">
        <f t="shared" si="58"/>
        <v>123</v>
      </c>
      <c r="AS47" s="53">
        <f t="shared" si="10"/>
        <v>3</v>
      </c>
      <c r="AT47" s="54">
        <f t="shared" si="59"/>
        <v>99</v>
      </c>
      <c r="AU47" s="53">
        <f t="shared" si="11"/>
        <v>3</v>
      </c>
      <c r="AV47" s="54">
        <f t="shared" si="60"/>
        <v>75</v>
      </c>
      <c r="AW47" s="53">
        <f t="shared" si="12"/>
        <v>3</v>
      </c>
      <c r="AX47" s="54">
        <f t="shared" si="61"/>
        <v>51</v>
      </c>
      <c r="AY47" s="53">
        <f t="shared" si="0"/>
        <v>3</v>
      </c>
      <c r="AZ47" s="54">
        <f t="shared" si="62"/>
        <v>41</v>
      </c>
      <c r="BA47" s="53">
        <f t="shared" si="1"/>
        <v>3</v>
      </c>
      <c r="BB47" s="54">
        <f t="shared" si="30"/>
        <v>17</v>
      </c>
      <c r="BC47" s="53">
        <f t="shared" si="2"/>
        <v>0</v>
      </c>
      <c r="BD47" s="54">
        <f t="shared" si="31"/>
        <v>0</v>
      </c>
      <c r="BE47" s="38"/>
      <c r="BF47" s="38"/>
      <c r="BG47" s="38"/>
      <c r="BK47" s="38"/>
      <c r="BL47" s="38"/>
      <c r="BM47" s="38"/>
      <c r="BN47" s="38"/>
      <c r="BO47" s="38"/>
      <c r="BP47" s="38"/>
      <c r="BQ47" s="38"/>
      <c r="BR47" s="38"/>
      <c r="BS47" s="60">
        <v>3</v>
      </c>
      <c r="BT47" s="61">
        <f t="shared" si="46"/>
        <v>289.5</v>
      </c>
      <c r="BU47" s="67">
        <f t="shared" si="13"/>
        <v>3</v>
      </c>
      <c r="BV47" s="68">
        <f t="shared" si="47"/>
        <v>288</v>
      </c>
      <c r="BW47" s="64">
        <f t="shared" si="48"/>
        <v>7500</v>
      </c>
      <c r="BX47" s="65">
        <v>7500</v>
      </c>
      <c r="BY47" s="87"/>
      <c r="BZ47" s="66">
        <f t="shared" si="84"/>
        <v>43</v>
      </c>
      <c r="CA47" s="12" t="s">
        <v>141</v>
      </c>
      <c r="CB47" s="38"/>
      <c r="CC47" s="38"/>
      <c r="CD47" s="38"/>
      <c r="CE47" s="38"/>
      <c r="CF47" s="38"/>
      <c r="CG47" s="38"/>
      <c r="CH47" s="38"/>
    </row>
    <row r="48" spans="1:86" ht="1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7"/>
      <c r="N48" s="77"/>
      <c r="O48" s="77"/>
      <c r="P48" s="74"/>
      <c r="Q48" s="74"/>
      <c r="R48" s="74"/>
      <c r="S48" s="74"/>
      <c r="T48" s="74"/>
      <c r="U48" s="74"/>
      <c r="V48" s="12" t="s">
        <v>45</v>
      </c>
      <c r="W48" s="75"/>
      <c r="X48" s="14"/>
      <c r="Y48" s="14"/>
      <c r="Z48" s="37">
        <f t="shared" si="20"/>
        <v>48</v>
      </c>
      <c r="AA48" s="56">
        <v>6</v>
      </c>
      <c r="AB48" s="57"/>
      <c r="AC48" s="58">
        <f t="shared" si="21"/>
        <v>297</v>
      </c>
      <c r="AD48" s="59">
        <f t="shared" si="3"/>
        <v>12.375</v>
      </c>
      <c r="AE48" s="53">
        <f t="shared" si="22"/>
        <v>6</v>
      </c>
      <c r="AF48" s="54">
        <f t="shared" si="23"/>
        <v>273</v>
      </c>
      <c r="AG48" s="53">
        <f t="shared" si="4"/>
        <v>6</v>
      </c>
      <c r="AH48" s="54">
        <f t="shared" si="53"/>
        <v>249</v>
      </c>
      <c r="AI48" s="53">
        <f t="shared" si="5"/>
        <v>6</v>
      </c>
      <c r="AJ48" s="54">
        <f t="shared" si="54"/>
        <v>225</v>
      </c>
      <c r="AK48" s="53">
        <f t="shared" si="6"/>
        <v>6</v>
      </c>
      <c r="AL48" s="54">
        <f t="shared" si="55"/>
        <v>201</v>
      </c>
      <c r="AM48" s="53">
        <f t="shared" si="7"/>
        <v>6</v>
      </c>
      <c r="AN48" s="54">
        <f t="shared" si="56"/>
        <v>177</v>
      </c>
      <c r="AO48" s="53">
        <f t="shared" si="8"/>
        <v>6</v>
      </c>
      <c r="AP48" s="54">
        <f t="shared" si="57"/>
        <v>153</v>
      </c>
      <c r="AQ48" s="53">
        <f t="shared" si="9"/>
        <v>6</v>
      </c>
      <c r="AR48" s="54">
        <f t="shared" si="58"/>
        <v>129</v>
      </c>
      <c r="AS48" s="53">
        <f t="shared" si="10"/>
        <v>6</v>
      </c>
      <c r="AT48" s="54">
        <f t="shared" si="59"/>
        <v>105</v>
      </c>
      <c r="AU48" s="53">
        <f t="shared" si="11"/>
        <v>6</v>
      </c>
      <c r="AV48" s="54">
        <f t="shared" si="60"/>
        <v>81</v>
      </c>
      <c r="AW48" s="53">
        <f t="shared" si="12"/>
        <v>6</v>
      </c>
      <c r="AX48" s="54">
        <f t="shared" si="61"/>
        <v>57</v>
      </c>
      <c r="AY48" s="53">
        <f t="shared" si="0"/>
        <v>6</v>
      </c>
      <c r="AZ48" s="54">
        <f t="shared" si="62"/>
        <v>47</v>
      </c>
      <c r="BA48" s="53">
        <f t="shared" si="1"/>
        <v>6</v>
      </c>
      <c r="BB48" s="54">
        <f t="shared" si="30"/>
        <v>23</v>
      </c>
      <c r="BC48" s="53">
        <f t="shared" si="2"/>
        <v>0</v>
      </c>
      <c r="BD48" s="54">
        <f t="shared" si="31"/>
        <v>0</v>
      </c>
      <c r="BE48" s="38"/>
      <c r="BF48" s="38"/>
      <c r="BG48" s="38"/>
      <c r="BK48" s="38"/>
      <c r="BL48" s="38"/>
      <c r="BM48" s="38"/>
      <c r="BN48" s="38"/>
      <c r="BO48" s="38"/>
      <c r="BP48" s="38"/>
      <c r="BQ48" s="38"/>
      <c r="BR48" s="38"/>
      <c r="BS48" s="60">
        <v>6</v>
      </c>
      <c r="BT48" s="61">
        <f t="shared" si="46"/>
        <v>295.5</v>
      </c>
      <c r="BU48" s="67">
        <f t="shared" si="13"/>
        <v>6</v>
      </c>
      <c r="BV48" s="68">
        <f t="shared" si="47"/>
        <v>294</v>
      </c>
      <c r="BW48" s="64">
        <f t="shared" si="48"/>
        <v>7500</v>
      </c>
      <c r="BX48" s="65">
        <v>7500</v>
      </c>
      <c r="BY48" s="87"/>
      <c r="BZ48" s="66">
        <f t="shared" si="84"/>
        <v>44</v>
      </c>
      <c r="CA48" s="12" t="s">
        <v>142</v>
      </c>
      <c r="CB48" s="38"/>
      <c r="CC48" s="38"/>
      <c r="CD48" s="38"/>
      <c r="CE48" s="38"/>
      <c r="CF48" s="38"/>
      <c r="CG48" s="38"/>
      <c r="CH48" s="38"/>
    </row>
    <row r="49" spans="1:86" ht="15" customHeight="1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7"/>
      <c r="N49" s="77"/>
      <c r="O49" s="77"/>
      <c r="P49" s="74"/>
      <c r="Q49" s="74"/>
      <c r="R49" s="74"/>
      <c r="S49" s="74"/>
      <c r="T49" s="74"/>
      <c r="U49" s="74"/>
      <c r="V49" s="12" t="s">
        <v>29</v>
      </c>
      <c r="W49" s="75"/>
      <c r="X49" s="14"/>
      <c r="Y49" s="14"/>
      <c r="Z49" s="37">
        <f t="shared" si="20"/>
        <v>49</v>
      </c>
      <c r="AA49" s="56">
        <v>3</v>
      </c>
      <c r="AB49" s="57"/>
      <c r="AC49" s="58">
        <f t="shared" si="21"/>
        <v>300</v>
      </c>
      <c r="AD49" s="59">
        <f t="shared" si="3"/>
        <v>12.5</v>
      </c>
      <c r="AE49" s="53">
        <f t="shared" si="22"/>
        <v>3</v>
      </c>
      <c r="AF49" s="54">
        <f t="shared" si="23"/>
        <v>276</v>
      </c>
      <c r="AG49" s="53">
        <f t="shared" si="4"/>
        <v>3</v>
      </c>
      <c r="AH49" s="54">
        <f t="shared" si="53"/>
        <v>252</v>
      </c>
      <c r="AI49" s="53">
        <f t="shared" si="5"/>
        <v>3</v>
      </c>
      <c r="AJ49" s="54">
        <f t="shared" si="54"/>
        <v>228</v>
      </c>
      <c r="AK49" s="53">
        <f t="shared" si="6"/>
        <v>3</v>
      </c>
      <c r="AL49" s="54">
        <f t="shared" si="55"/>
        <v>204</v>
      </c>
      <c r="AM49" s="53">
        <f t="shared" si="7"/>
        <v>3</v>
      </c>
      <c r="AN49" s="54">
        <f t="shared" si="56"/>
        <v>180</v>
      </c>
      <c r="AO49" s="53">
        <f t="shared" si="8"/>
        <v>3</v>
      </c>
      <c r="AP49" s="54">
        <f t="shared" si="57"/>
        <v>156</v>
      </c>
      <c r="AQ49" s="53">
        <f t="shared" si="9"/>
        <v>3</v>
      </c>
      <c r="AR49" s="54">
        <f t="shared" si="58"/>
        <v>132</v>
      </c>
      <c r="AS49" s="53">
        <f t="shared" si="10"/>
        <v>3</v>
      </c>
      <c r="AT49" s="54">
        <f t="shared" si="59"/>
        <v>108</v>
      </c>
      <c r="AU49" s="53">
        <f t="shared" si="11"/>
        <v>3</v>
      </c>
      <c r="AV49" s="54">
        <f t="shared" si="60"/>
        <v>84</v>
      </c>
      <c r="AW49" s="53">
        <f t="shared" si="12"/>
        <v>3</v>
      </c>
      <c r="AX49" s="54">
        <f t="shared" si="61"/>
        <v>60</v>
      </c>
      <c r="AY49" s="53">
        <f t="shared" si="0"/>
        <v>3</v>
      </c>
      <c r="AZ49" s="54">
        <f t="shared" si="62"/>
        <v>50</v>
      </c>
      <c r="BA49" s="53">
        <f t="shared" si="1"/>
        <v>3</v>
      </c>
      <c r="BB49" s="54">
        <f t="shared" si="30"/>
        <v>26</v>
      </c>
      <c r="BC49" s="53">
        <f t="shared" si="2"/>
        <v>2</v>
      </c>
      <c r="BD49" s="54">
        <f t="shared" si="31"/>
        <v>2</v>
      </c>
      <c r="BE49" s="38"/>
      <c r="BF49" s="38"/>
      <c r="BG49" s="38"/>
      <c r="BK49" s="38"/>
      <c r="BL49" s="38"/>
      <c r="BM49" s="38"/>
      <c r="BN49" s="38"/>
      <c r="BO49" s="38"/>
      <c r="BP49" s="38"/>
      <c r="BQ49" s="38"/>
      <c r="BR49" s="38"/>
      <c r="BS49" s="60">
        <v>3</v>
      </c>
      <c r="BT49" s="61">
        <f t="shared" si="46"/>
        <v>298.5</v>
      </c>
      <c r="BU49" s="67">
        <f t="shared" si="13"/>
        <v>3</v>
      </c>
      <c r="BV49" s="68">
        <f t="shared" si="47"/>
        <v>297</v>
      </c>
      <c r="BW49" s="64">
        <f t="shared" si="48"/>
        <v>7500</v>
      </c>
      <c r="BX49" s="65">
        <v>7500</v>
      </c>
      <c r="BY49" s="87"/>
      <c r="BZ49" s="66">
        <f t="shared" si="84"/>
        <v>45</v>
      </c>
      <c r="CA49" s="12" t="s">
        <v>143</v>
      </c>
      <c r="CB49" s="38"/>
      <c r="CC49" s="38"/>
      <c r="CD49" s="38"/>
      <c r="CE49" s="38"/>
      <c r="CF49" s="38"/>
      <c r="CG49" s="38"/>
      <c r="CH49" s="38"/>
    </row>
    <row r="50" spans="1:86" ht="15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7"/>
      <c r="N50" s="77"/>
      <c r="O50" s="77"/>
      <c r="P50" s="74"/>
      <c r="Q50" s="74"/>
      <c r="R50" s="74"/>
      <c r="S50" s="74"/>
      <c r="T50" s="74"/>
      <c r="U50" s="74"/>
      <c r="V50" s="12" t="s">
        <v>34</v>
      </c>
      <c r="W50" s="75"/>
      <c r="X50" s="14"/>
      <c r="Y50" s="14"/>
      <c r="Z50" s="37">
        <f t="shared" si="20"/>
        <v>50</v>
      </c>
      <c r="AA50" s="56">
        <v>1</v>
      </c>
      <c r="AB50" s="57"/>
      <c r="AC50" s="58">
        <f t="shared" si="21"/>
        <v>301</v>
      </c>
      <c r="AD50" s="59">
        <f t="shared" si="3"/>
        <v>12.541666666666666</v>
      </c>
      <c r="AE50" s="53">
        <f t="shared" si="22"/>
        <v>1</v>
      </c>
      <c r="AF50" s="54">
        <f t="shared" si="23"/>
        <v>277</v>
      </c>
      <c r="AG50" s="53">
        <f t="shared" si="4"/>
        <v>1</v>
      </c>
      <c r="AH50" s="54">
        <f t="shared" si="53"/>
        <v>253</v>
      </c>
      <c r="AI50" s="53">
        <f t="shared" si="5"/>
        <v>1</v>
      </c>
      <c r="AJ50" s="54">
        <f t="shared" si="54"/>
        <v>229</v>
      </c>
      <c r="AK50" s="53">
        <f t="shared" si="6"/>
        <v>1</v>
      </c>
      <c r="AL50" s="54">
        <f t="shared" si="55"/>
        <v>205</v>
      </c>
      <c r="AM50" s="53">
        <f t="shared" si="7"/>
        <v>1</v>
      </c>
      <c r="AN50" s="54">
        <f t="shared" si="56"/>
        <v>181</v>
      </c>
      <c r="AO50" s="53">
        <f t="shared" si="8"/>
        <v>1</v>
      </c>
      <c r="AP50" s="54">
        <f t="shared" si="57"/>
        <v>157</v>
      </c>
      <c r="AQ50" s="53">
        <f t="shared" si="9"/>
        <v>1</v>
      </c>
      <c r="AR50" s="54">
        <f t="shared" si="58"/>
        <v>133</v>
      </c>
      <c r="AS50" s="53">
        <f t="shared" si="10"/>
        <v>1</v>
      </c>
      <c r="AT50" s="54">
        <f t="shared" si="59"/>
        <v>109</v>
      </c>
      <c r="AU50" s="53">
        <f t="shared" si="11"/>
        <v>1</v>
      </c>
      <c r="AV50" s="54">
        <f t="shared" si="60"/>
        <v>85</v>
      </c>
      <c r="AW50" s="53">
        <f t="shared" si="12"/>
        <v>1</v>
      </c>
      <c r="AX50" s="54">
        <f t="shared" si="61"/>
        <v>61</v>
      </c>
      <c r="AY50" s="53">
        <f t="shared" si="0"/>
        <v>1</v>
      </c>
      <c r="AZ50" s="54">
        <f t="shared" si="62"/>
        <v>51</v>
      </c>
      <c r="BA50" s="53">
        <f t="shared" si="1"/>
        <v>1</v>
      </c>
      <c r="BB50" s="54">
        <f t="shared" si="30"/>
        <v>27</v>
      </c>
      <c r="BC50" s="53">
        <f t="shared" si="2"/>
        <v>1</v>
      </c>
      <c r="BD50" s="54">
        <f t="shared" si="31"/>
        <v>3</v>
      </c>
      <c r="BE50" s="38"/>
      <c r="BF50" s="38"/>
      <c r="BG50" s="38"/>
      <c r="BK50" s="38"/>
      <c r="BL50" s="38"/>
      <c r="BM50" s="38"/>
      <c r="BN50" s="38"/>
      <c r="BO50" s="38"/>
      <c r="BP50" s="38"/>
      <c r="BQ50" s="38"/>
      <c r="BR50" s="38"/>
      <c r="BS50" s="60">
        <v>2</v>
      </c>
      <c r="BT50" s="61">
        <f t="shared" si="46"/>
        <v>300.5</v>
      </c>
      <c r="BU50" s="67">
        <f t="shared" si="13"/>
        <v>1</v>
      </c>
      <c r="BV50" s="68">
        <f t="shared" si="47"/>
        <v>298</v>
      </c>
      <c r="BW50" s="64">
        <f t="shared" si="48"/>
        <v>7500</v>
      </c>
      <c r="BX50" s="65">
        <v>7500</v>
      </c>
      <c r="BY50" s="87"/>
      <c r="BZ50" s="66">
        <f t="shared" si="84"/>
        <v>46</v>
      </c>
      <c r="CA50" s="12" t="s">
        <v>144</v>
      </c>
      <c r="CB50" s="38"/>
      <c r="CC50" s="38"/>
      <c r="CD50" s="38"/>
      <c r="CE50" s="38"/>
      <c r="CF50" s="38"/>
      <c r="CG50" s="38"/>
      <c r="CH50" s="38"/>
    </row>
    <row r="51" spans="1:86" ht="15" customHeigh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7"/>
      <c r="N51" s="77"/>
      <c r="O51" s="77"/>
      <c r="P51" s="74"/>
      <c r="Q51" s="74"/>
      <c r="R51" s="74"/>
      <c r="S51" s="74"/>
      <c r="T51" s="74"/>
      <c r="U51" s="74"/>
      <c r="V51" s="12" t="s">
        <v>38</v>
      </c>
      <c r="W51" s="75"/>
      <c r="X51" s="14"/>
      <c r="Y51" s="14"/>
      <c r="Z51" s="37">
        <f t="shared" si="20"/>
        <v>51</v>
      </c>
      <c r="AA51" s="56">
        <v>1</v>
      </c>
      <c r="AB51" s="57"/>
      <c r="AC51" s="58">
        <f t="shared" si="21"/>
        <v>302</v>
      </c>
      <c r="AD51" s="59">
        <f t="shared" si="3"/>
        <v>12.583333333333334</v>
      </c>
      <c r="AE51" s="53">
        <f t="shared" si="22"/>
        <v>1</v>
      </c>
      <c r="AF51" s="54">
        <f t="shared" si="23"/>
        <v>278</v>
      </c>
      <c r="AG51" s="53">
        <f t="shared" si="4"/>
        <v>1</v>
      </c>
      <c r="AH51" s="54">
        <f t="shared" si="53"/>
        <v>254</v>
      </c>
      <c r="AI51" s="53">
        <f t="shared" si="5"/>
        <v>1</v>
      </c>
      <c r="AJ51" s="54">
        <f t="shared" si="54"/>
        <v>230</v>
      </c>
      <c r="AK51" s="53">
        <f t="shared" si="6"/>
        <v>1</v>
      </c>
      <c r="AL51" s="54">
        <f t="shared" si="55"/>
        <v>206</v>
      </c>
      <c r="AM51" s="53">
        <f t="shared" si="7"/>
        <v>1</v>
      </c>
      <c r="AN51" s="54">
        <f t="shared" si="56"/>
        <v>182</v>
      </c>
      <c r="AO51" s="53">
        <f t="shared" si="8"/>
        <v>1</v>
      </c>
      <c r="AP51" s="54">
        <f t="shared" si="57"/>
        <v>158</v>
      </c>
      <c r="AQ51" s="53">
        <f t="shared" si="9"/>
        <v>1</v>
      </c>
      <c r="AR51" s="54">
        <f t="shared" si="58"/>
        <v>134</v>
      </c>
      <c r="AS51" s="53">
        <f t="shared" si="10"/>
        <v>1</v>
      </c>
      <c r="AT51" s="54">
        <f t="shared" si="59"/>
        <v>110</v>
      </c>
      <c r="AU51" s="53">
        <f t="shared" si="11"/>
        <v>1</v>
      </c>
      <c r="AV51" s="54">
        <f t="shared" si="60"/>
        <v>86</v>
      </c>
      <c r="AW51" s="53">
        <f t="shared" si="12"/>
        <v>1</v>
      </c>
      <c r="AX51" s="54">
        <f t="shared" si="61"/>
        <v>62</v>
      </c>
      <c r="AY51" s="53">
        <f t="shared" si="0"/>
        <v>1</v>
      </c>
      <c r="AZ51" s="54">
        <f t="shared" si="62"/>
        <v>52</v>
      </c>
      <c r="BA51" s="53">
        <f t="shared" si="1"/>
        <v>1</v>
      </c>
      <c r="BB51" s="54">
        <f t="shared" si="30"/>
        <v>28</v>
      </c>
      <c r="BC51" s="53">
        <f t="shared" si="2"/>
        <v>1</v>
      </c>
      <c r="BD51" s="54">
        <f t="shared" si="31"/>
        <v>4</v>
      </c>
      <c r="BE51" s="38"/>
      <c r="BF51" s="38"/>
      <c r="BG51" s="38"/>
      <c r="BK51" s="38"/>
      <c r="BL51" s="38"/>
      <c r="BM51" s="38"/>
      <c r="BN51" s="38"/>
      <c r="BO51" s="38"/>
      <c r="BP51" s="38"/>
      <c r="BQ51" s="38"/>
      <c r="BR51" s="38"/>
      <c r="BS51" s="60">
        <v>3</v>
      </c>
      <c r="BT51" s="61">
        <f t="shared" si="46"/>
        <v>303.5</v>
      </c>
      <c r="BU51" s="67">
        <f t="shared" si="13"/>
        <v>1</v>
      </c>
      <c r="BV51" s="68">
        <f t="shared" si="47"/>
        <v>299</v>
      </c>
      <c r="BW51" s="64">
        <f t="shared" si="48"/>
        <v>7500</v>
      </c>
      <c r="BX51" s="65">
        <v>7500</v>
      </c>
      <c r="BY51" s="87"/>
      <c r="BZ51" s="66">
        <f t="shared" si="84"/>
        <v>47</v>
      </c>
      <c r="CA51" s="12" t="s">
        <v>145</v>
      </c>
      <c r="CB51" s="38"/>
      <c r="CC51" s="38"/>
      <c r="CD51" s="38"/>
      <c r="CE51" s="38"/>
      <c r="CF51" s="38"/>
      <c r="CG51" s="38"/>
      <c r="CH51" s="38"/>
    </row>
    <row r="52" spans="1:86" ht="15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7"/>
      <c r="N52" s="77"/>
      <c r="O52" s="77"/>
      <c r="P52" s="74"/>
      <c r="Q52" s="74"/>
      <c r="R52" s="74"/>
      <c r="S52" s="74"/>
      <c r="T52" s="74"/>
      <c r="U52" s="74"/>
      <c r="V52" s="12" t="s">
        <v>42</v>
      </c>
      <c r="W52" s="75"/>
      <c r="X52" s="14"/>
      <c r="Y52" s="14"/>
      <c r="Z52" s="37">
        <f t="shared" si="20"/>
        <v>52</v>
      </c>
      <c r="AA52" s="56">
        <v>1</v>
      </c>
      <c r="AB52" s="57"/>
      <c r="AC52" s="58">
        <f t="shared" si="21"/>
        <v>303</v>
      </c>
      <c r="AD52" s="59">
        <f t="shared" si="3"/>
        <v>12.625</v>
      </c>
      <c r="AE52" s="53">
        <f t="shared" si="22"/>
        <v>1</v>
      </c>
      <c r="AF52" s="54">
        <f t="shared" si="23"/>
        <v>279</v>
      </c>
      <c r="AG52" s="53">
        <f t="shared" si="4"/>
        <v>1</v>
      </c>
      <c r="AH52" s="54">
        <f t="shared" si="53"/>
        <v>255</v>
      </c>
      <c r="AI52" s="53">
        <f t="shared" si="5"/>
        <v>1</v>
      </c>
      <c r="AJ52" s="54">
        <f t="shared" si="54"/>
        <v>231</v>
      </c>
      <c r="AK52" s="53">
        <f t="shared" si="6"/>
        <v>1</v>
      </c>
      <c r="AL52" s="54">
        <f t="shared" si="55"/>
        <v>207</v>
      </c>
      <c r="AM52" s="53">
        <f t="shared" si="7"/>
        <v>1</v>
      </c>
      <c r="AN52" s="54">
        <f t="shared" si="56"/>
        <v>183</v>
      </c>
      <c r="AO52" s="53">
        <f t="shared" si="8"/>
        <v>1</v>
      </c>
      <c r="AP52" s="54">
        <f t="shared" si="57"/>
        <v>159</v>
      </c>
      <c r="AQ52" s="53">
        <f t="shared" si="9"/>
        <v>1</v>
      </c>
      <c r="AR52" s="54">
        <f t="shared" si="58"/>
        <v>135</v>
      </c>
      <c r="AS52" s="53">
        <f t="shared" si="10"/>
        <v>1</v>
      </c>
      <c r="AT52" s="54">
        <f t="shared" si="59"/>
        <v>111</v>
      </c>
      <c r="AU52" s="53">
        <f t="shared" si="11"/>
        <v>1</v>
      </c>
      <c r="AV52" s="54">
        <f t="shared" si="60"/>
        <v>87</v>
      </c>
      <c r="AW52" s="53">
        <f t="shared" si="12"/>
        <v>1</v>
      </c>
      <c r="AX52" s="54">
        <f t="shared" si="61"/>
        <v>63</v>
      </c>
      <c r="AY52" s="53">
        <f t="shared" si="0"/>
        <v>1</v>
      </c>
      <c r="AZ52" s="54">
        <f t="shared" si="62"/>
        <v>53</v>
      </c>
      <c r="BA52" s="53">
        <f t="shared" si="1"/>
        <v>1</v>
      </c>
      <c r="BB52" s="54">
        <f t="shared" si="30"/>
        <v>29</v>
      </c>
      <c r="BC52" s="53">
        <f t="shared" si="2"/>
        <v>1</v>
      </c>
      <c r="BD52" s="54">
        <f t="shared" si="31"/>
        <v>5</v>
      </c>
      <c r="BE52" s="38"/>
      <c r="BF52" s="38"/>
      <c r="BG52" s="38"/>
      <c r="BK52" s="38"/>
      <c r="BL52" s="38"/>
      <c r="BM52" s="38"/>
      <c r="BN52" s="38"/>
      <c r="BO52" s="38"/>
      <c r="BP52" s="38"/>
      <c r="BQ52" s="38"/>
      <c r="BR52" s="38"/>
      <c r="BS52" s="60">
        <v>2</v>
      </c>
      <c r="BT52" s="61">
        <f t="shared" si="46"/>
        <v>305.5</v>
      </c>
      <c r="BU52" s="67">
        <f t="shared" si="13"/>
        <v>1</v>
      </c>
      <c r="BV52" s="68">
        <f t="shared" si="47"/>
        <v>300</v>
      </c>
      <c r="BW52" s="64">
        <f t="shared" si="48"/>
        <v>7500</v>
      </c>
      <c r="BX52" s="65">
        <v>7500</v>
      </c>
      <c r="BY52" s="87"/>
      <c r="BZ52" s="66">
        <f t="shared" si="84"/>
        <v>48</v>
      </c>
      <c r="CA52" s="12" t="s">
        <v>146</v>
      </c>
      <c r="CB52" s="38"/>
      <c r="CC52" s="38"/>
      <c r="CD52" s="38"/>
      <c r="CE52" s="38"/>
      <c r="CF52" s="38"/>
      <c r="CG52" s="38"/>
      <c r="CH52" s="38"/>
    </row>
    <row r="53" spans="1:86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7"/>
      <c r="N53" s="77"/>
      <c r="O53" s="77"/>
      <c r="P53" s="74"/>
      <c r="Q53" s="74"/>
      <c r="R53" s="74"/>
      <c r="S53" s="74"/>
      <c r="T53" s="74"/>
      <c r="U53" s="74"/>
      <c r="V53" s="12" t="s">
        <v>46</v>
      </c>
      <c r="W53" s="75"/>
      <c r="X53" s="14"/>
      <c r="Y53" s="14"/>
      <c r="Z53" s="37">
        <f t="shared" si="20"/>
        <v>53</v>
      </c>
      <c r="AA53" s="56">
        <v>2</v>
      </c>
      <c r="AB53" s="57"/>
      <c r="AC53" s="58">
        <f t="shared" si="21"/>
        <v>305</v>
      </c>
      <c r="AD53" s="59">
        <f t="shared" si="3"/>
        <v>12.708333333333334</v>
      </c>
      <c r="AE53" s="53">
        <f t="shared" si="22"/>
        <v>2</v>
      </c>
      <c r="AF53" s="54">
        <f t="shared" si="23"/>
        <v>281</v>
      </c>
      <c r="AG53" s="53">
        <f t="shared" si="4"/>
        <v>2</v>
      </c>
      <c r="AH53" s="54">
        <f t="shared" si="53"/>
        <v>257</v>
      </c>
      <c r="AI53" s="53">
        <f t="shared" si="5"/>
        <v>2</v>
      </c>
      <c r="AJ53" s="54">
        <f t="shared" si="54"/>
        <v>233</v>
      </c>
      <c r="AK53" s="53">
        <f t="shared" si="6"/>
        <v>2</v>
      </c>
      <c r="AL53" s="54">
        <f t="shared" si="55"/>
        <v>209</v>
      </c>
      <c r="AM53" s="53">
        <f t="shared" si="7"/>
        <v>2</v>
      </c>
      <c r="AN53" s="54">
        <f t="shared" si="56"/>
        <v>185</v>
      </c>
      <c r="AO53" s="53">
        <f t="shared" si="8"/>
        <v>2</v>
      </c>
      <c r="AP53" s="54">
        <f t="shared" si="57"/>
        <v>161</v>
      </c>
      <c r="AQ53" s="53">
        <f t="shared" si="9"/>
        <v>2</v>
      </c>
      <c r="AR53" s="54">
        <f t="shared" si="58"/>
        <v>137</v>
      </c>
      <c r="AS53" s="53">
        <f t="shared" si="10"/>
        <v>2</v>
      </c>
      <c r="AT53" s="54">
        <f t="shared" si="59"/>
        <v>113</v>
      </c>
      <c r="AU53" s="53">
        <f t="shared" si="11"/>
        <v>2</v>
      </c>
      <c r="AV53" s="54">
        <f t="shared" si="60"/>
        <v>89</v>
      </c>
      <c r="AW53" s="53">
        <f t="shared" si="12"/>
        <v>2</v>
      </c>
      <c r="AX53" s="54">
        <f t="shared" si="61"/>
        <v>65</v>
      </c>
      <c r="AY53" s="53">
        <f t="shared" si="0"/>
        <v>2</v>
      </c>
      <c r="AZ53" s="54">
        <f t="shared" si="62"/>
        <v>55</v>
      </c>
      <c r="BA53" s="53">
        <f t="shared" si="1"/>
        <v>2</v>
      </c>
      <c r="BB53" s="54">
        <f t="shared" si="30"/>
        <v>31</v>
      </c>
      <c r="BC53" s="53">
        <f t="shared" si="2"/>
        <v>2</v>
      </c>
      <c r="BD53" s="54">
        <f t="shared" si="31"/>
        <v>7</v>
      </c>
      <c r="BE53" s="38"/>
      <c r="BF53" s="38"/>
      <c r="BG53" s="38"/>
      <c r="BK53" s="38"/>
      <c r="BL53" s="38"/>
      <c r="BM53" s="38"/>
      <c r="BN53" s="38"/>
      <c r="BO53" s="38"/>
      <c r="BP53" s="38"/>
      <c r="BQ53" s="38"/>
      <c r="BR53" s="38"/>
      <c r="BS53" s="60">
        <v>1.5</v>
      </c>
      <c r="BT53" s="61">
        <f t="shared" si="46"/>
        <v>307</v>
      </c>
      <c r="BU53" s="67">
        <f t="shared" si="13"/>
        <v>2</v>
      </c>
      <c r="BV53" s="68">
        <f t="shared" si="47"/>
        <v>302</v>
      </c>
      <c r="BW53" s="64">
        <f t="shared" si="48"/>
        <v>7500</v>
      </c>
      <c r="BX53" s="65">
        <v>7500</v>
      </c>
      <c r="BY53" s="87"/>
      <c r="BZ53" s="66">
        <f t="shared" si="84"/>
        <v>49</v>
      </c>
      <c r="CA53" s="12" t="s">
        <v>147</v>
      </c>
      <c r="CB53" s="38"/>
      <c r="CC53" s="38"/>
      <c r="CD53" s="38"/>
      <c r="CE53" s="38"/>
      <c r="CF53" s="38"/>
      <c r="CG53" s="38"/>
      <c r="CH53" s="38"/>
    </row>
    <row r="54" spans="1:86" ht="15" customHeight="1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7"/>
      <c r="N54" s="77"/>
      <c r="O54" s="77"/>
      <c r="P54" s="74"/>
      <c r="Q54" s="74"/>
      <c r="R54" s="74"/>
      <c r="S54" s="74"/>
      <c r="T54" s="74"/>
      <c r="U54" s="74"/>
      <c r="V54" s="12" t="s">
        <v>49</v>
      </c>
      <c r="W54" s="75"/>
      <c r="X54" s="14"/>
      <c r="Y54" s="14"/>
      <c r="Z54" s="37">
        <f t="shared" si="20"/>
        <v>54</v>
      </c>
      <c r="AA54" s="56">
        <v>18</v>
      </c>
      <c r="AB54" s="57"/>
      <c r="AC54" s="58">
        <f t="shared" si="21"/>
        <v>323</v>
      </c>
      <c r="AD54" s="59">
        <f t="shared" si="3"/>
        <v>13.458333333333334</v>
      </c>
      <c r="AE54" s="53">
        <f t="shared" si="22"/>
        <v>18</v>
      </c>
      <c r="AF54" s="54">
        <f t="shared" si="23"/>
        <v>299</v>
      </c>
      <c r="AG54" s="53">
        <f t="shared" si="4"/>
        <v>18</v>
      </c>
      <c r="AH54" s="54">
        <f t="shared" si="53"/>
        <v>275</v>
      </c>
      <c r="AI54" s="53">
        <f t="shared" si="5"/>
        <v>18</v>
      </c>
      <c r="AJ54" s="54">
        <f t="shared" si="54"/>
        <v>251</v>
      </c>
      <c r="AK54" s="53">
        <f t="shared" si="6"/>
        <v>18</v>
      </c>
      <c r="AL54" s="54">
        <f t="shared" si="55"/>
        <v>227</v>
      </c>
      <c r="AM54" s="53">
        <f t="shared" si="7"/>
        <v>18</v>
      </c>
      <c r="AN54" s="54">
        <f t="shared" si="56"/>
        <v>203</v>
      </c>
      <c r="AO54" s="53">
        <f t="shared" si="8"/>
        <v>18</v>
      </c>
      <c r="AP54" s="54">
        <f t="shared" si="57"/>
        <v>179</v>
      </c>
      <c r="AQ54" s="53">
        <f t="shared" si="9"/>
        <v>18</v>
      </c>
      <c r="AR54" s="54">
        <f t="shared" si="58"/>
        <v>155</v>
      </c>
      <c r="AS54" s="53">
        <f t="shared" si="10"/>
        <v>18</v>
      </c>
      <c r="AT54" s="54">
        <f t="shared" si="59"/>
        <v>131</v>
      </c>
      <c r="AU54" s="53">
        <f t="shared" si="11"/>
        <v>18</v>
      </c>
      <c r="AV54" s="54">
        <f t="shared" si="60"/>
        <v>107</v>
      </c>
      <c r="AW54" s="53">
        <f t="shared" si="12"/>
        <v>18</v>
      </c>
      <c r="AX54" s="54">
        <f t="shared" si="61"/>
        <v>83</v>
      </c>
      <c r="AY54" s="53">
        <f t="shared" si="0"/>
        <v>18</v>
      </c>
      <c r="AZ54" s="54">
        <f t="shared" si="62"/>
        <v>73</v>
      </c>
      <c r="BA54" s="53">
        <f t="shared" si="1"/>
        <v>18</v>
      </c>
      <c r="BB54" s="54">
        <f t="shared" si="30"/>
        <v>49</v>
      </c>
      <c r="BC54" s="53">
        <f t="shared" si="2"/>
        <v>18</v>
      </c>
      <c r="BD54" s="54">
        <f t="shared" si="31"/>
        <v>25</v>
      </c>
      <c r="BE54" s="38"/>
      <c r="BF54" s="38"/>
      <c r="BG54" s="38"/>
      <c r="BK54" s="38"/>
      <c r="BL54" s="38"/>
      <c r="BM54" s="38"/>
      <c r="BN54" s="38"/>
      <c r="BO54" s="38"/>
      <c r="BP54" s="38"/>
      <c r="BQ54" s="38"/>
      <c r="BR54" s="38"/>
      <c r="BS54" s="60">
        <v>20</v>
      </c>
      <c r="BT54" s="61">
        <f t="shared" si="46"/>
        <v>327</v>
      </c>
      <c r="BU54" s="67">
        <f t="shared" si="13"/>
        <v>18</v>
      </c>
      <c r="BV54" s="68">
        <f t="shared" si="47"/>
        <v>320</v>
      </c>
      <c r="BW54" s="64">
        <f t="shared" si="48"/>
        <v>7500</v>
      </c>
      <c r="BX54" s="65">
        <v>7500</v>
      </c>
      <c r="BY54" s="87"/>
      <c r="BZ54" s="66">
        <f t="shared" si="84"/>
        <v>50</v>
      </c>
      <c r="CA54" s="12" t="s">
        <v>148</v>
      </c>
      <c r="CB54" s="38"/>
      <c r="CC54" s="38"/>
      <c r="CD54" s="38"/>
      <c r="CE54" s="38"/>
      <c r="CF54" s="38"/>
      <c r="CG54" s="38"/>
      <c r="CH54" s="38"/>
    </row>
    <row r="55" spans="1:86" ht="15" customHeight="1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7"/>
      <c r="N55" s="77"/>
      <c r="O55" s="77"/>
      <c r="P55" s="74"/>
      <c r="Q55" s="74"/>
      <c r="R55" s="74"/>
      <c r="S55" s="74"/>
      <c r="T55" s="74"/>
      <c r="U55" s="74"/>
      <c r="V55" s="12" t="s">
        <v>149</v>
      </c>
      <c r="W55" s="75"/>
      <c r="X55" s="78"/>
      <c r="Y55" s="78"/>
      <c r="Z55" s="37">
        <f t="shared" si="20"/>
        <v>55</v>
      </c>
      <c r="AA55" s="56">
        <v>2</v>
      </c>
      <c r="AB55" s="57"/>
      <c r="AC55" s="58">
        <f t="shared" si="21"/>
        <v>325</v>
      </c>
      <c r="AD55" s="59">
        <f t="shared" si="3"/>
        <v>13.541666666666666</v>
      </c>
      <c r="AE55" s="53">
        <f t="shared" si="22"/>
        <v>2</v>
      </c>
      <c r="AF55" s="54">
        <f t="shared" si="23"/>
        <v>301</v>
      </c>
      <c r="AG55" s="53">
        <f t="shared" si="4"/>
        <v>2</v>
      </c>
      <c r="AH55" s="54">
        <f t="shared" si="53"/>
        <v>277</v>
      </c>
      <c r="AI55" s="53">
        <f t="shared" si="5"/>
        <v>2</v>
      </c>
      <c r="AJ55" s="54">
        <f t="shared" si="54"/>
        <v>253</v>
      </c>
      <c r="AK55" s="53">
        <f t="shared" si="6"/>
        <v>2</v>
      </c>
      <c r="AL55" s="54">
        <f t="shared" si="55"/>
        <v>229</v>
      </c>
      <c r="AM55" s="53">
        <f t="shared" si="7"/>
        <v>2</v>
      </c>
      <c r="AN55" s="54">
        <f t="shared" si="56"/>
        <v>205</v>
      </c>
      <c r="AO55" s="53">
        <f t="shared" si="8"/>
        <v>2</v>
      </c>
      <c r="AP55" s="54">
        <f t="shared" si="57"/>
        <v>181</v>
      </c>
      <c r="AQ55" s="53">
        <f t="shared" si="9"/>
        <v>2</v>
      </c>
      <c r="AR55" s="54">
        <f t="shared" si="58"/>
        <v>157</v>
      </c>
      <c r="AS55" s="53">
        <f t="shared" si="10"/>
        <v>2</v>
      </c>
      <c r="AT55" s="54">
        <f t="shared" si="59"/>
        <v>133</v>
      </c>
      <c r="AU55" s="53">
        <f t="shared" si="11"/>
        <v>2</v>
      </c>
      <c r="AV55" s="54">
        <f t="shared" si="60"/>
        <v>109</v>
      </c>
      <c r="AW55" s="53">
        <f t="shared" si="12"/>
        <v>2</v>
      </c>
      <c r="AX55" s="54">
        <f t="shared" si="61"/>
        <v>85</v>
      </c>
      <c r="AY55" s="53">
        <f t="shared" si="0"/>
        <v>2</v>
      </c>
      <c r="AZ55" s="54">
        <f t="shared" si="62"/>
        <v>75</v>
      </c>
      <c r="BA55" s="53">
        <f t="shared" si="1"/>
        <v>2</v>
      </c>
      <c r="BB55" s="54">
        <f t="shared" si="30"/>
        <v>51</v>
      </c>
      <c r="BC55" s="53">
        <f t="shared" si="2"/>
        <v>2</v>
      </c>
      <c r="BD55" s="54">
        <f t="shared" si="31"/>
        <v>27</v>
      </c>
      <c r="BE55" s="38"/>
      <c r="BF55" s="38"/>
      <c r="BG55" s="38"/>
      <c r="BK55" s="38"/>
      <c r="BL55" s="38"/>
      <c r="BM55" s="38"/>
      <c r="BN55" s="38"/>
      <c r="BO55" s="38"/>
      <c r="BP55" s="38"/>
      <c r="BQ55" s="38"/>
      <c r="BR55" s="38"/>
      <c r="BS55" s="60">
        <v>2</v>
      </c>
      <c r="BT55" s="61">
        <f t="shared" si="46"/>
        <v>329</v>
      </c>
      <c r="BU55" s="67">
        <f t="shared" si="13"/>
        <v>2</v>
      </c>
      <c r="BV55" s="68">
        <f t="shared" si="47"/>
        <v>322</v>
      </c>
      <c r="BW55" s="64">
        <f t="shared" si="48"/>
        <v>7500</v>
      </c>
      <c r="BX55" s="65">
        <v>7500</v>
      </c>
      <c r="BY55" s="87"/>
      <c r="BZ55" s="66">
        <f t="shared" si="84"/>
        <v>51</v>
      </c>
      <c r="CA55" s="12" t="s">
        <v>150</v>
      </c>
      <c r="CB55" s="38"/>
      <c r="CC55" s="38"/>
      <c r="CD55" s="38"/>
      <c r="CE55" s="38"/>
      <c r="CF55" s="38"/>
      <c r="CG55" s="38"/>
      <c r="CH55" s="38"/>
    </row>
    <row r="56" spans="1:86" ht="15" customHeight="1" x14ac:dyDescent="0.25">
      <c r="V56" s="12" t="s">
        <v>151</v>
      </c>
      <c r="W56" s="75"/>
      <c r="X56" s="78"/>
      <c r="Y56" s="78"/>
      <c r="Z56" s="37">
        <f t="shared" si="20"/>
        <v>56</v>
      </c>
      <c r="AA56" s="56">
        <v>5</v>
      </c>
      <c r="AB56" s="57"/>
      <c r="AC56" s="58">
        <f t="shared" si="21"/>
        <v>330</v>
      </c>
      <c r="AD56" s="59">
        <f t="shared" si="3"/>
        <v>13.75</v>
      </c>
      <c r="AE56" s="53">
        <f t="shared" si="22"/>
        <v>5</v>
      </c>
      <c r="AF56" s="54">
        <f t="shared" si="23"/>
        <v>306</v>
      </c>
      <c r="AG56" s="53">
        <f t="shared" si="4"/>
        <v>5</v>
      </c>
      <c r="AH56" s="54">
        <f t="shared" si="53"/>
        <v>282</v>
      </c>
      <c r="AI56" s="53">
        <f t="shared" si="5"/>
        <v>5</v>
      </c>
      <c r="AJ56" s="54">
        <f t="shared" si="54"/>
        <v>258</v>
      </c>
      <c r="AK56" s="53">
        <f t="shared" si="6"/>
        <v>5</v>
      </c>
      <c r="AL56" s="54">
        <f t="shared" si="55"/>
        <v>234</v>
      </c>
      <c r="AM56" s="53">
        <f t="shared" si="7"/>
        <v>5</v>
      </c>
      <c r="AN56" s="54">
        <f t="shared" si="56"/>
        <v>210</v>
      </c>
      <c r="AO56" s="53">
        <f t="shared" si="8"/>
        <v>5</v>
      </c>
      <c r="AP56" s="54">
        <f t="shared" si="57"/>
        <v>186</v>
      </c>
      <c r="AQ56" s="53">
        <f t="shared" si="9"/>
        <v>5</v>
      </c>
      <c r="AR56" s="54">
        <f t="shared" si="58"/>
        <v>162</v>
      </c>
      <c r="AS56" s="53">
        <f t="shared" si="10"/>
        <v>5</v>
      </c>
      <c r="AT56" s="54">
        <f t="shared" si="59"/>
        <v>138</v>
      </c>
      <c r="AU56" s="53">
        <f t="shared" si="11"/>
        <v>5</v>
      </c>
      <c r="AV56" s="54">
        <f t="shared" si="60"/>
        <v>114</v>
      </c>
      <c r="AW56" s="53">
        <f t="shared" si="12"/>
        <v>5</v>
      </c>
      <c r="AX56" s="54">
        <f t="shared" si="61"/>
        <v>90</v>
      </c>
      <c r="AY56" s="53">
        <f t="shared" si="0"/>
        <v>5</v>
      </c>
      <c r="AZ56" s="54">
        <f t="shared" si="62"/>
        <v>80</v>
      </c>
      <c r="BA56" s="53">
        <f t="shared" si="1"/>
        <v>5</v>
      </c>
      <c r="BB56" s="54">
        <f t="shared" si="30"/>
        <v>56</v>
      </c>
      <c r="BC56" s="53">
        <f t="shared" si="2"/>
        <v>5</v>
      </c>
      <c r="BD56" s="54">
        <f t="shared" si="31"/>
        <v>32</v>
      </c>
      <c r="BE56" s="38"/>
      <c r="BF56" s="38"/>
      <c r="BG56" s="38"/>
      <c r="BK56" s="38"/>
      <c r="BL56" s="38"/>
      <c r="BM56" s="38"/>
      <c r="BN56" s="38"/>
      <c r="BO56" s="38"/>
      <c r="BP56" s="38"/>
      <c r="BQ56" s="38"/>
      <c r="BR56" s="38"/>
      <c r="BS56" s="60">
        <v>4</v>
      </c>
      <c r="BT56" s="61">
        <f t="shared" si="46"/>
        <v>333</v>
      </c>
      <c r="BU56" s="67">
        <f t="shared" si="13"/>
        <v>5</v>
      </c>
      <c r="BV56" s="68">
        <f t="shared" si="47"/>
        <v>327</v>
      </c>
      <c r="BW56" s="64">
        <f t="shared" si="48"/>
        <v>7500</v>
      </c>
      <c r="BX56" s="65">
        <v>7500</v>
      </c>
      <c r="BY56" s="87"/>
      <c r="BZ56" s="66">
        <f t="shared" si="84"/>
        <v>52</v>
      </c>
      <c r="CA56" s="12" t="s">
        <v>152</v>
      </c>
      <c r="CB56" s="38"/>
      <c r="CC56" s="38"/>
      <c r="CD56" s="38"/>
      <c r="CE56" s="38"/>
      <c r="CF56" s="38"/>
      <c r="CG56" s="38"/>
      <c r="CH56" s="38"/>
    </row>
    <row r="57" spans="1:86" ht="15" customHeight="1" x14ac:dyDescent="0.25">
      <c r="V57" s="12" t="s">
        <v>153</v>
      </c>
      <c r="W57" s="78"/>
      <c r="X57" s="78"/>
      <c r="Y57" s="78"/>
      <c r="Z57" s="37">
        <f t="shared" si="20"/>
        <v>57</v>
      </c>
      <c r="AA57" s="56">
        <v>1</v>
      </c>
      <c r="AB57" s="57"/>
      <c r="AC57" s="58">
        <f t="shared" si="21"/>
        <v>331</v>
      </c>
      <c r="AD57" s="59">
        <f t="shared" si="3"/>
        <v>13.791666666666666</v>
      </c>
      <c r="AE57" s="53">
        <f t="shared" si="22"/>
        <v>1</v>
      </c>
      <c r="AF57" s="54">
        <f t="shared" si="23"/>
        <v>307</v>
      </c>
      <c r="AG57" s="53">
        <f t="shared" si="4"/>
        <v>1</v>
      </c>
      <c r="AH57" s="54">
        <f t="shared" si="53"/>
        <v>283</v>
      </c>
      <c r="AI57" s="53">
        <f t="shared" si="5"/>
        <v>1</v>
      </c>
      <c r="AJ57" s="54">
        <f t="shared" si="54"/>
        <v>259</v>
      </c>
      <c r="AK57" s="53">
        <f t="shared" si="6"/>
        <v>1</v>
      </c>
      <c r="AL57" s="54">
        <f t="shared" si="55"/>
        <v>235</v>
      </c>
      <c r="AM57" s="53">
        <f t="shared" si="7"/>
        <v>1</v>
      </c>
      <c r="AN57" s="54">
        <f t="shared" si="56"/>
        <v>211</v>
      </c>
      <c r="AO57" s="53">
        <f t="shared" si="8"/>
        <v>1</v>
      </c>
      <c r="AP57" s="54">
        <f t="shared" si="57"/>
        <v>187</v>
      </c>
      <c r="AQ57" s="53">
        <f t="shared" si="9"/>
        <v>1</v>
      </c>
      <c r="AR57" s="54">
        <f t="shared" si="58"/>
        <v>163</v>
      </c>
      <c r="AS57" s="53">
        <f t="shared" si="10"/>
        <v>1</v>
      </c>
      <c r="AT57" s="54">
        <f t="shared" si="59"/>
        <v>139</v>
      </c>
      <c r="AU57" s="53">
        <f t="shared" si="11"/>
        <v>1</v>
      </c>
      <c r="AV57" s="54">
        <f t="shared" si="60"/>
        <v>115</v>
      </c>
      <c r="AW57" s="53">
        <f t="shared" si="12"/>
        <v>1</v>
      </c>
      <c r="AX57" s="54">
        <f t="shared" si="61"/>
        <v>91</v>
      </c>
      <c r="AY57" s="53">
        <f t="shared" si="0"/>
        <v>1</v>
      </c>
      <c r="AZ57" s="54">
        <f t="shared" si="62"/>
        <v>81</v>
      </c>
      <c r="BA57" s="53">
        <f t="shared" si="1"/>
        <v>1</v>
      </c>
      <c r="BB57" s="54">
        <f t="shared" si="30"/>
        <v>57</v>
      </c>
      <c r="BC57" s="53">
        <f t="shared" si="2"/>
        <v>1</v>
      </c>
      <c r="BD57" s="54">
        <f t="shared" si="31"/>
        <v>33</v>
      </c>
      <c r="BE57" s="38"/>
      <c r="BF57" s="38"/>
      <c r="BG57" s="38"/>
      <c r="BK57" s="38"/>
      <c r="BL57" s="38"/>
      <c r="BM57" s="38"/>
      <c r="BN57" s="38"/>
      <c r="BO57" s="38"/>
      <c r="BP57" s="38"/>
      <c r="BQ57" s="38"/>
      <c r="BR57" s="38"/>
      <c r="BS57" s="60">
        <v>2</v>
      </c>
      <c r="BT57" s="61">
        <f t="shared" si="46"/>
        <v>335</v>
      </c>
      <c r="BU57" s="67">
        <f t="shared" si="13"/>
        <v>1</v>
      </c>
      <c r="BV57" s="68">
        <f t="shared" si="47"/>
        <v>328</v>
      </c>
      <c r="BW57" s="64">
        <f t="shared" si="48"/>
        <v>7500</v>
      </c>
      <c r="BX57" s="65">
        <v>7500</v>
      </c>
      <c r="BY57" s="87"/>
      <c r="BZ57" s="66">
        <f t="shared" si="84"/>
        <v>53</v>
      </c>
      <c r="CA57" s="12" t="s">
        <v>154</v>
      </c>
      <c r="CB57" s="38"/>
      <c r="CC57" s="38"/>
      <c r="CD57" s="38"/>
      <c r="CE57" s="38"/>
      <c r="CF57" s="38"/>
      <c r="CG57" s="38"/>
      <c r="CH57" s="38"/>
    </row>
    <row r="58" spans="1:86" ht="15" customHeight="1" x14ac:dyDescent="0.25">
      <c r="V58" s="12" t="s">
        <v>155</v>
      </c>
      <c r="W58" s="78"/>
      <c r="X58" s="78"/>
      <c r="Y58" s="78"/>
      <c r="Z58" s="37">
        <f t="shared" si="20"/>
        <v>58</v>
      </c>
      <c r="AA58" s="56">
        <v>1</v>
      </c>
      <c r="AB58" s="57"/>
      <c r="AC58" s="58">
        <f t="shared" si="21"/>
        <v>332</v>
      </c>
      <c r="AD58" s="59">
        <f t="shared" si="3"/>
        <v>13.833333333333334</v>
      </c>
      <c r="AE58" s="53">
        <f t="shared" si="22"/>
        <v>1</v>
      </c>
      <c r="AF58" s="54">
        <f t="shared" si="23"/>
        <v>308</v>
      </c>
      <c r="AG58" s="53">
        <f t="shared" si="4"/>
        <v>1</v>
      </c>
      <c r="AH58" s="54">
        <f t="shared" si="53"/>
        <v>284</v>
      </c>
      <c r="AI58" s="53">
        <f t="shared" si="5"/>
        <v>1</v>
      </c>
      <c r="AJ58" s="54">
        <f t="shared" si="54"/>
        <v>260</v>
      </c>
      <c r="AK58" s="53">
        <f t="shared" si="6"/>
        <v>1</v>
      </c>
      <c r="AL58" s="54">
        <f t="shared" si="55"/>
        <v>236</v>
      </c>
      <c r="AM58" s="53">
        <f t="shared" si="7"/>
        <v>1</v>
      </c>
      <c r="AN58" s="54">
        <f t="shared" si="56"/>
        <v>212</v>
      </c>
      <c r="AO58" s="53">
        <f t="shared" si="8"/>
        <v>1</v>
      </c>
      <c r="AP58" s="54">
        <f t="shared" si="57"/>
        <v>188</v>
      </c>
      <c r="AQ58" s="53">
        <f t="shared" si="9"/>
        <v>1</v>
      </c>
      <c r="AR58" s="54">
        <f t="shared" si="58"/>
        <v>164</v>
      </c>
      <c r="AS58" s="53">
        <f t="shared" si="10"/>
        <v>1</v>
      </c>
      <c r="AT58" s="54">
        <f t="shared" si="59"/>
        <v>140</v>
      </c>
      <c r="AU58" s="53">
        <f t="shared" si="11"/>
        <v>1</v>
      </c>
      <c r="AV58" s="54">
        <f t="shared" si="60"/>
        <v>116</v>
      </c>
      <c r="AW58" s="53">
        <f t="shared" si="12"/>
        <v>1</v>
      </c>
      <c r="AX58" s="54">
        <f t="shared" si="61"/>
        <v>92</v>
      </c>
      <c r="AY58" s="53">
        <f t="shared" si="0"/>
        <v>1</v>
      </c>
      <c r="AZ58" s="54">
        <f t="shared" si="62"/>
        <v>82</v>
      </c>
      <c r="BA58" s="53">
        <f t="shared" si="1"/>
        <v>1</v>
      </c>
      <c r="BB58" s="54">
        <f t="shared" si="30"/>
        <v>58</v>
      </c>
      <c r="BC58" s="53">
        <f t="shared" si="2"/>
        <v>1</v>
      </c>
      <c r="BD58" s="54">
        <f t="shared" si="31"/>
        <v>34</v>
      </c>
      <c r="BE58" s="38"/>
      <c r="BF58" s="38"/>
      <c r="BG58" s="38"/>
      <c r="BK58" s="38"/>
      <c r="BL58" s="38"/>
      <c r="BM58" s="38"/>
      <c r="BN58" s="38"/>
      <c r="BO58" s="38"/>
      <c r="BP58" s="38"/>
      <c r="BQ58" s="38"/>
      <c r="BR58" s="38"/>
      <c r="BS58" s="60">
        <v>1.5</v>
      </c>
      <c r="BT58" s="61">
        <f t="shared" si="46"/>
        <v>336.5</v>
      </c>
      <c r="BU58" s="67">
        <f t="shared" si="13"/>
        <v>1</v>
      </c>
      <c r="BV58" s="68">
        <f t="shared" si="47"/>
        <v>329</v>
      </c>
      <c r="BW58" s="64">
        <f t="shared" si="48"/>
        <v>7500</v>
      </c>
      <c r="BX58" s="65">
        <v>7500</v>
      </c>
      <c r="BY58" s="87"/>
      <c r="BZ58" s="66">
        <f t="shared" si="84"/>
        <v>54</v>
      </c>
      <c r="CA58" s="12" t="s">
        <v>156</v>
      </c>
      <c r="CB58" s="38"/>
      <c r="CC58" s="38"/>
      <c r="CD58" s="38"/>
      <c r="CE58" s="38"/>
      <c r="CF58" s="38"/>
      <c r="CG58" s="38"/>
      <c r="CH58" s="38"/>
    </row>
    <row r="59" spans="1:86" ht="15" customHeight="1" x14ac:dyDescent="0.25">
      <c r="V59" s="12" t="s">
        <v>157</v>
      </c>
      <c r="W59" s="78"/>
      <c r="X59" s="78"/>
      <c r="Y59" s="78"/>
      <c r="Z59" s="37">
        <f t="shared" si="20"/>
        <v>59</v>
      </c>
      <c r="AA59" s="56">
        <v>4</v>
      </c>
      <c r="AB59" s="57"/>
      <c r="AC59" s="58">
        <f t="shared" si="21"/>
        <v>336</v>
      </c>
      <c r="AD59" s="59">
        <f t="shared" si="3"/>
        <v>14</v>
      </c>
      <c r="AE59" s="53">
        <f t="shared" si="22"/>
        <v>4</v>
      </c>
      <c r="AF59" s="54">
        <f t="shared" si="23"/>
        <v>312</v>
      </c>
      <c r="AG59" s="53">
        <f t="shared" si="4"/>
        <v>4</v>
      </c>
      <c r="AH59" s="54">
        <f t="shared" si="53"/>
        <v>288</v>
      </c>
      <c r="AI59" s="53">
        <f t="shared" si="5"/>
        <v>4</v>
      </c>
      <c r="AJ59" s="54">
        <f t="shared" si="54"/>
        <v>264</v>
      </c>
      <c r="AK59" s="53">
        <f t="shared" si="6"/>
        <v>4</v>
      </c>
      <c r="AL59" s="54">
        <f t="shared" si="55"/>
        <v>240</v>
      </c>
      <c r="AM59" s="53">
        <f t="shared" si="7"/>
        <v>4</v>
      </c>
      <c r="AN59" s="54">
        <f t="shared" si="56"/>
        <v>216</v>
      </c>
      <c r="AO59" s="53">
        <f t="shared" si="8"/>
        <v>4</v>
      </c>
      <c r="AP59" s="54">
        <f t="shared" si="57"/>
        <v>192</v>
      </c>
      <c r="AQ59" s="53">
        <f t="shared" si="9"/>
        <v>4</v>
      </c>
      <c r="AR59" s="54">
        <f t="shared" si="58"/>
        <v>168</v>
      </c>
      <c r="AS59" s="53">
        <f t="shared" si="10"/>
        <v>4</v>
      </c>
      <c r="AT59" s="54">
        <f t="shared" si="59"/>
        <v>144</v>
      </c>
      <c r="AU59" s="53">
        <f t="shared" si="11"/>
        <v>4</v>
      </c>
      <c r="AV59" s="54">
        <f t="shared" si="60"/>
        <v>120</v>
      </c>
      <c r="AW59" s="53">
        <f t="shared" si="12"/>
        <v>4</v>
      </c>
      <c r="AX59" s="54">
        <f t="shared" si="61"/>
        <v>96</v>
      </c>
      <c r="AY59" s="53">
        <f t="shared" si="0"/>
        <v>4</v>
      </c>
      <c r="AZ59" s="54">
        <f t="shared" si="62"/>
        <v>86</v>
      </c>
      <c r="BA59" s="53">
        <f t="shared" si="1"/>
        <v>4</v>
      </c>
      <c r="BB59" s="54">
        <f t="shared" si="30"/>
        <v>62</v>
      </c>
      <c r="BC59" s="53">
        <f t="shared" si="2"/>
        <v>4</v>
      </c>
      <c r="BD59" s="54">
        <f t="shared" si="31"/>
        <v>38</v>
      </c>
      <c r="BE59" s="38"/>
      <c r="BF59" s="38"/>
      <c r="BG59" s="38"/>
      <c r="BK59" s="38"/>
      <c r="BL59" s="38"/>
      <c r="BM59" s="38"/>
      <c r="BN59" s="38"/>
      <c r="BO59" s="38"/>
      <c r="BP59" s="38"/>
      <c r="BQ59" s="38"/>
      <c r="BR59" s="38"/>
      <c r="BS59" s="60">
        <v>10</v>
      </c>
      <c r="BT59" s="61">
        <f t="shared" si="46"/>
        <v>346.5</v>
      </c>
      <c r="BU59" s="67">
        <f t="shared" si="13"/>
        <v>4</v>
      </c>
      <c r="BV59" s="68">
        <f t="shared" si="47"/>
        <v>333</v>
      </c>
      <c r="BW59" s="64">
        <f t="shared" si="48"/>
        <v>7500</v>
      </c>
      <c r="BX59" s="65">
        <v>7500</v>
      </c>
      <c r="BY59" s="87"/>
      <c r="BZ59" s="66">
        <f t="shared" si="84"/>
        <v>55</v>
      </c>
      <c r="CA59" s="12" t="s">
        <v>158</v>
      </c>
      <c r="CB59" s="38"/>
      <c r="CC59" s="38"/>
      <c r="CD59" s="38"/>
      <c r="CE59" s="38"/>
      <c r="CF59" s="38"/>
      <c r="CG59" s="38"/>
      <c r="CH59" s="38"/>
    </row>
    <row r="60" spans="1:86" ht="15" customHeight="1" x14ac:dyDescent="0.25">
      <c r="V60" s="12" t="s">
        <v>159</v>
      </c>
      <c r="W60" s="78"/>
      <c r="X60" s="78"/>
      <c r="Y60" s="78"/>
      <c r="Z60" s="37">
        <f t="shared" si="20"/>
        <v>60</v>
      </c>
      <c r="AA60" s="56">
        <v>6</v>
      </c>
      <c r="AB60" s="57"/>
      <c r="AC60" s="58">
        <f t="shared" si="21"/>
        <v>342</v>
      </c>
      <c r="AD60" s="59">
        <f t="shared" si="3"/>
        <v>14.25</v>
      </c>
      <c r="AE60" s="53">
        <f t="shared" si="22"/>
        <v>6</v>
      </c>
      <c r="AF60" s="54">
        <f t="shared" si="23"/>
        <v>318</v>
      </c>
      <c r="AG60" s="53">
        <f t="shared" si="4"/>
        <v>6</v>
      </c>
      <c r="AH60" s="54">
        <f t="shared" si="53"/>
        <v>294</v>
      </c>
      <c r="AI60" s="53">
        <f t="shared" si="5"/>
        <v>6</v>
      </c>
      <c r="AJ60" s="54">
        <f t="shared" si="54"/>
        <v>270</v>
      </c>
      <c r="AK60" s="53">
        <f t="shared" si="6"/>
        <v>6</v>
      </c>
      <c r="AL60" s="54">
        <f t="shared" si="55"/>
        <v>246</v>
      </c>
      <c r="AM60" s="53">
        <f t="shared" si="7"/>
        <v>6</v>
      </c>
      <c r="AN60" s="54">
        <f t="shared" si="56"/>
        <v>222</v>
      </c>
      <c r="AO60" s="53">
        <f t="shared" si="8"/>
        <v>6</v>
      </c>
      <c r="AP60" s="54">
        <f t="shared" si="57"/>
        <v>198</v>
      </c>
      <c r="AQ60" s="53">
        <f t="shared" si="9"/>
        <v>6</v>
      </c>
      <c r="AR60" s="54">
        <f t="shared" si="58"/>
        <v>174</v>
      </c>
      <c r="AS60" s="53">
        <f t="shared" si="10"/>
        <v>6</v>
      </c>
      <c r="AT60" s="54">
        <f t="shared" si="59"/>
        <v>150</v>
      </c>
      <c r="AU60" s="53">
        <f t="shared" si="11"/>
        <v>6</v>
      </c>
      <c r="AV60" s="54">
        <f t="shared" si="60"/>
        <v>126</v>
      </c>
      <c r="AW60" s="53">
        <f t="shared" si="12"/>
        <v>6</v>
      </c>
      <c r="AX60" s="54">
        <f t="shared" si="61"/>
        <v>102</v>
      </c>
      <c r="AY60" s="53">
        <f t="shared" si="0"/>
        <v>6</v>
      </c>
      <c r="AZ60" s="54">
        <f t="shared" si="62"/>
        <v>92</v>
      </c>
      <c r="BA60" s="53">
        <f t="shared" si="1"/>
        <v>6</v>
      </c>
      <c r="BB60" s="54">
        <f t="shared" si="30"/>
        <v>68</v>
      </c>
      <c r="BC60" s="53">
        <f t="shared" si="2"/>
        <v>6</v>
      </c>
      <c r="BD60" s="54">
        <f t="shared" si="31"/>
        <v>44</v>
      </c>
      <c r="BE60" s="38"/>
      <c r="BF60" s="38"/>
      <c r="BG60" s="38"/>
      <c r="BK60" s="38"/>
      <c r="BL60" s="38"/>
      <c r="BM60" s="38"/>
      <c r="BN60" s="38"/>
      <c r="BO60" s="38"/>
      <c r="BP60" s="38"/>
      <c r="BQ60" s="38"/>
      <c r="BR60" s="38"/>
      <c r="BS60" s="60">
        <v>2</v>
      </c>
      <c r="BT60" s="61">
        <f t="shared" si="46"/>
        <v>348.5</v>
      </c>
      <c r="BU60" s="67">
        <f t="shared" si="13"/>
        <v>6</v>
      </c>
      <c r="BV60" s="68">
        <f t="shared" si="47"/>
        <v>339</v>
      </c>
      <c r="BW60" s="64">
        <f t="shared" si="48"/>
        <v>7500</v>
      </c>
      <c r="BX60" s="65">
        <v>7500</v>
      </c>
      <c r="BY60" s="87"/>
      <c r="BZ60" s="66">
        <f t="shared" si="84"/>
        <v>56</v>
      </c>
      <c r="CA60" s="12" t="s">
        <v>160</v>
      </c>
      <c r="CB60" s="38"/>
      <c r="CC60" s="38"/>
      <c r="CD60" s="38"/>
      <c r="CE60" s="38"/>
      <c r="CF60" s="38"/>
      <c r="CG60" s="38"/>
      <c r="CH60" s="38"/>
    </row>
    <row r="61" spans="1:86" ht="15" customHeight="1" x14ac:dyDescent="0.25">
      <c r="V61" s="12" t="s">
        <v>161</v>
      </c>
      <c r="W61" s="78"/>
      <c r="X61" s="78"/>
      <c r="Y61" s="78"/>
      <c r="Z61" s="37">
        <f t="shared" si="20"/>
        <v>61</v>
      </c>
      <c r="AA61" s="56">
        <v>7</v>
      </c>
      <c r="AB61" s="57"/>
      <c r="AC61" s="58">
        <f t="shared" si="21"/>
        <v>349</v>
      </c>
      <c r="AD61" s="59">
        <f t="shared" si="3"/>
        <v>14.541666666666666</v>
      </c>
      <c r="AE61" s="53">
        <f t="shared" si="22"/>
        <v>7</v>
      </c>
      <c r="AF61" s="54">
        <f t="shared" si="23"/>
        <v>325</v>
      </c>
      <c r="AG61" s="53">
        <f t="shared" si="4"/>
        <v>7</v>
      </c>
      <c r="AH61" s="54">
        <f t="shared" si="53"/>
        <v>301</v>
      </c>
      <c r="AI61" s="53">
        <f t="shared" si="5"/>
        <v>7</v>
      </c>
      <c r="AJ61" s="54">
        <f t="shared" si="54"/>
        <v>277</v>
      </c>
      <c r="AK61" s="53">
        <f t="shared" si="6"/>
        <v>7</v>
      </c>
      <c r="AL61" s="54">
        <f t="shared" si="55"/>
        <v>253</v>
      </c>
      <c r="AM61" s="53">
        <f t="shared" si="7"/>
        <v>7</v>
      </c>
      <c r="AN61" s="54">
        <f t="shared" si="56"/>
        <v>229</v>
      </c>
      <c r="AO61" s="53">
        <f t="shared" si="8"/>
        <v>7</v>
      </c>
      <c r="AP61" s="54">
        <f t="shared" si="57"/>
        <v>205</v>
      </c>
      <c r="AQ61" s="53">
        <f t="shared" si="9"/>
        <v>7</v>
      </c>
      <c r="AR61" s="54">
        <f t="shared" si="58"/>
        <v>181</v>
      </c>
      <c r="AS61" s="53">
        <f t="shared" si="10"/>
        <v>7</v>
      </c>
      <c r="AT61" s="54">
        <f t="shared" si="59"/>
        <v>157</v>
      </c>
      <c r="AU61" s="53">
        <f t="shared" si="11"/>
        <v>7</v>
      </c>
      <c r="AV61" s="54">
        <f t="shared" si="60"/>
        <v>133</v>
      </c>
      <c r="AW61" s="53">
        <f t="shared" si="12"/>
        <v>7</v>
      </c>
      <c r="AX61" s="54">
        <f t="shared" si="61"/>
        <v>109</v>
      </c>
      <c r="AY61" s="53">
        <f t="shared" si="0"/>
        <v>7</v>
      </c>
      <c r="AZ61" s="54">
        <f t="shared" si="62"/>
        <v>99</v>
      </c>
      <c r="BA61" s="53">
        <f t="shared" si="1"/>
        <v>7</v>
      </c>
      <c r="BB61" s="54">
        <f t="shared" si="30"/>
        <v>75</v>
      </c>
      <c r="BC61" s="53">
        <f t="shared" si="2"/>
        <v>7</v>
      </c>
      <c r="BD61" s="54">
        <f t="shared" si="31"/>
        <v>51</v>
      </c>
      <c r="BE61" s="38"/>
      <c r="BF61" s="38"/>
      <c r="BG61" s="38"/>
      <c r="BK61" s="38"/>
      <c r="BL61" s="38"/>
      <c r="BM61" s="38"/>
      <c r="BN61" s="38"/>
      <c r="BO61" s="38"/>
      <c r="BP61" s="38"/>
      <c r="BQ61" s="38"/>
      <c r="BR61" s="38"/>
      <c r="BS61" s="60">
        <v>2</v>
      </c>
      <c r="BT61" s="61">
        <f t="shared" si="46"/>
        <v>350.5</v>
      </c>
      <c r="BU61" s="67">
        <f t="shared" si="13"/>
        <v>7</v>
      </c>
      <c r="BV61" s="68">
        <f t="shared" si="47"/>
        <v>346</v>
      </c>
      <c r="BW61" s="64">
        <f t="shared" si="48"/>
        <v>7500</v>
      </c>
      <c r="BX61" s="65">
        <v>7500</v>
      </c>
      <c r="BY61" s="87"/>
      <c r="BZ61" s="66">
        <f t="shared" si="84"/>
        <v>57</v>
      </c>
      <c r="CA61" s="12" t="s">
        <v>162</v>
      </c>
      <c r="CB61" s="38"/>
      <c r="CC61" s="38"/>
      <c r="CD61" s="38"/>
      <c r="CE61" s="38"/>
      <c r="CF61" s="38"/>
      <c r="CG61" s="38"/>
      <c r="CH61" s="38"/>
    </row>
    <row r="62" spans="1:86" ht="15" customHeight="1" x14ac:dyDescent="0.25">
      <c r="V62" s="12" t="s">
        <v>163</v>
      </c>
      <c r="W62" s="78"/>
      <c r="X62" s="78"/>
      <c r="Y62" s="78"/>
      <c r="Z62" s="37">
        <f t="shared" si="20"/>
        <v>62</v>
      </c>
      <c r="AA62" s="56">
        <v>7</v>
      </c>
      <c r="AB62" s="57"/>
      <c r="AC62" s="58">
        <f t="shared" si="21"/>
        <v>356</v>
      </c>
      <c r="AD62" s="59">
        <f t="shared" si="3"/>
        <v>14.833333333333334</v>
      </c>
      <c r="AE62" s="53">
        <f t="shared" si="22"/>
        <v>7</v>
      </c>
      <c r="AF62" s="54">
        <f t="shared" si="23"/>
        <v>332</v>
      </c>
      <c r="AG62" s="53">
        <f t="shared" si="4"/>
        <v>7</v>
      </c>
      <c r="AH62" s="54">
        <f t="shared" si="53"/>
        <v>308</v>
      </c>
      <c r="AI62" s="53">
        <f t="shared" si="5"/>
        <v>7</v>
      </c>
      <c r="AJ62" s="54">
        <f t="shared" si="54"/>
        <v>284</v>
      </c>
      <c r="AK62" s="53">
        <f t="shared" si="6"/>
        <v>7</v>
      </c>
      <c r="AL62" s="54">
        <f t="shared" si="55"/>
        <v>260</v>
      </c>
      <c r="AM62" s="53">
        <f t="shared" si="7"/>
        <v>7</v>
      </c>
      <c r="AN62" s="54">
        <f t="shared" si="56"/>
        <v>236</v>
      </c>
      <c r="AO62" s="53">
        <f t="shared" si="8"/>
        <v>7</v>
      </c>
      <c r="AP62" s="54">
        <f t="shared" si="57"/>
        <v>212</v>
      </c>
      <c r="AQ62" s="53">
        <f t="shared" si="9"/>
        <v>7</v>
      </c>
      <c r="AR62" s="54">
        <f t="shared" si="58"/>
        <v>188</v>
      </c>
      <c r="AS62" s="53">
        <f t="shared" si="10"/>
        <v>7</v>
      </c>
      <c r="AT62" s="54">
        <f t="shared" si="59"/>
        <v>164</v>
      </c>
      <c r="AU62" s="53">
        <f t="shared" si="11"/>
        <v>7</v>
      </c>
      <c r="AV62" s="54">
        <f t="shared" si="60"/>
        <v>140</v>
      </c>
      <c r="AW62" s="53">
        <f t="shared" si="12"/>
        <v>7</v>
      </c>
      <c r="AX62" s="54">
        <f t="shared" si="61"/>
        <v>116</v>
      </c>
      <c r="AY62" s="53">
        <f t="shared" si="0"/>
        <v>7</v>
      </c>
      <c r="AZ62" s="54">
        <f t="shared" si="62"/>
        <v>106</v>
      </c>
      <c r="BA62" s="53">
        <f t="shared" si="1"/>
        <v>7</v>
      </c>
      <c r="BB62" s="54">
        <f t="shared" si="30"/>
        <v>82</v>
      </c>
      <c r="BC62" s="53">
        <f t="shared" si="2"/>
        <v>7</v>
      </c>
      <c r="BD62" s="54">
        <f t="shared" si="31"/>
        <v>58</v>
      </c>
      <c r="BE62" s="38"/>
      <c r="BF62" s="38"/>
      <c r="BG62" s="38"/>
      <c r="BK62" s="38"/>
      <c r="BL62" s="38"/>
      <c r="BM62" s="38"/>
      <c r="BN62" s="38"/>
      <c r="BO62" s="38"/>
      <c r="BP62" s="38"/>
      <c r="BQ62" s="38"/>
      <c r="BR62" s="38"/>
      <c r="BS62" s="60">
        <v>5</v>
      </c>
      <c r="BT62" s="61">
        <f t="shared" si="46"/>
        <v>355.5</v>
      </c>
      <c r="BU62" s="67">
        <f t="shared" si="13"/>
        <v>7</v>
      </c>
      <c r="BV62" s="68">
        <f t="shared" si="47"/>
        <v>353</v>
      </c>
      <c r="BW62" s="64">
        <f t="shared" si="48"/>
        <v>7500</v>
      </c>
      <c r="BX62" s="65">
        <v>7500</v>
      </c>
      <c r="BY62" s="87"/>
      <c r="BZ62" s="66">
        <f t="shared" si="84"/>
        <v>58</v>
      </c>
      <c r="CA62" s="12" t="s">
        <v>164</v>
      </c>
      <c r="CB62" s="38"/>
      <c r="CC62" s="38"/>
      <c r="CD62" s="38"/>
      <c r="CE62" s="38"/>
      <c r="CF62" s="38"/>
      <c r="CG62" s="38"/>
      <c r="CH62" s="38"/>
    </row>
    <row r="63" spans="1:86" ht="15" customHeight="1" x14ac:dyDescent="0.25">
      <c r="V63" s="12" t="s">
        <v>165</v>
      </c>
      <c r="W63" s="78"/>
      <c r="X63" s="78"/>
      <c r="Y63" s="78"/>
      <c r="Z63" s="37">
        <f t="shared" si="20"/>
        <v>63</v>
      </c>
      <c r="AA63" s="56">
        <v>6</v>
      </c>
      <c r="AB63" s="57"/>
      <c r="AC63" s="58">
        <f t="shared" si="21"/>
        <v>362</v>
      </c>
      <c r="AD63" s="59">
        <f t="shared" si="3"/>
        <v>15.083333333333334</v>
      </c>
      <c r="AE63" s="53">
        <f t="shared" si="22"/>
        <v>6</v>
      </c>
      <c r="AF63" s="54">
        <f t="shared" si="23"/>
        <v>338</v>
      </c>
      <c r="AG63" s="53">
        <f t="shared" si="4"/>
        <v>6</v>
      </c>
      <c r="AH63" s="54">
        <f t="shared" si="53"/>
        <v>314</v>
      </c>
      <c r="AI63" s="53">
        <f t="shared" si="5"/>
        <v>6</v>
      </c>
      <c r="AJ63" s="54">
        <f t="shared" si="54"/>
        <v>290</v>
      </c>
      <c r="AK63" s="53">
        <f t="shared" si="6"/>
        <v>6</v>
      </c>
      <c r="AL63" s="54">
        <f t="shared" si="55"/>
        <v>266</v>
      </c>
      <c r="AM63" s="53">
        <f t="shared" si="7"/>
        <v>6</v>
      </c>
      <c r="AN63" s="54">
        <f t="shared" si="56"/>
        <v>242</v>
      </c>
      <c r="AO63" s="53">
        <f t="shared" si="8"/>
        <v>6</v>
      </c>
      <c r="AP63" s="54">
        <f t="shared" si="57"/>
        <v>218</v>
      </c>
      <c r="AQ63" s="53">
        <f t="shared" si="9"/>
        <v>6</v>
      </c>
      <c r="AR63" s="54">
        <f t="shared" si="58"/>
        <v>194</v>
      </c>
      <c r="AS63" s="53">
        <f t="shared" si="10"/>
        <v>6</v>
      </c>
      <c r="AT63" s="54">
        <f t="shared" si="59"/>
        <v>170</v>
      </c>
      <c r="AU63" s="53">
        <f t="shared" si="11"/>
        <v>6</v>
      </c>
      <c r="AV63" s="54">
        <f t="shared" si="60"/>
        <v>146</v>
      </c>
      <c r="AW63" s="53">
        <f t="shared" si="12"/>
        <v>6</v>
      </c>
      <c r="AX63" s="54">
        <f t="shared" si="61"/>
        <v>122</v>
      </c>
      <c r="AY63" s="53">
        <f t="shared" si="0"/>
        <v>6</v>
      </c>
      <c r="AZ63" s="54">
        <f t="shared" si="62"/>
        <v>112</v>
      </c>
      <c r="BA63" s="53">
        <f t="shared" si="1"/>
        <v>6</v>
      </c>
      <c r="BB63" s="54">
        <f t="shared" si="30"/>
        <v>88</v>
      </c>
      <c r="BC63" s="53">
        <f t="shared" si="2"/>
        <v>6</v>
      </c>
      <c r="BD63" s="54">
        <f t="shared" si="31"/>
        <v>64</v>
      </c>
      <c r="BE63" s="38"/>
      <c r="BF63" s="38"/>
      <c r="BG63" s="38"/>
      <c r="BK63" s="38"/>
      <c r="BL63" s="38"/>
      <c r="BM63" s="38"/>
      <c r="BN63" s="38"/>
      <c r="BO63" s="38"/>
      <c r="BP63" s="38"/>
      <c r="BQ63" s="38"/>
      <c r="BR63" s="38"/>
      <c r="BS63" s="60">
        <v>2</v>
      </c>
      <c r="BT63" s="61">
        <f t="shared" si="46"/>
        <v>357.5</v>
      </c>
      <c r="BU63" s="67">
        <f t="shared" si="13"/>
        <v>6</v>
      </c>
      <c r="BV63" s="68">
        <f t="shared" si="47"/>
        <v>359</v>
      </c>
      <c r="BW63" s="64">
        <f t="shared" si="48"/>
        <v>7500</v>
      </c>
      <c r="BX63" s="65">
        <v>7500</v>
      </c>
      <c r="BY63" s="87"/>
      <c r="BZ63" s="66">
        <f t="shared" si="84"/>
        <v>59</v>
      </c>
      <c r="CA63" s="12" t="s">
        <v>166</v>
      </c>
      <c r="CB63" s="38"/>
      <c r="CC63" s="38"/>
      <c r="CD63" s="38"/>
      <c r="CE63" s="38"/>
      <c r="CF63" s="38"/>
      <c r="CG63" s="38"/>
      <c r="CH63" s="38"/>
    </row>
    <row r="64" spans="1:86" ht="15" customHeight="1" x14ac:dyDescent="0.25">
      <c r="V64" s="12" t="s">
        <v>167</v>
      </c>
      <c r="W64" s="78"/>
      <c r="X64" s="78"/>
      <c r="Y64" s="78"/>
      <c r="Z64" s="37">
        <f t="shared" si="20"/>
        <v>64</v>
      </c>
      <c r="AA64" s="56">
        <v>6</v>
      </c>
      <c r="AB64" s="57"/>
      <c r="AC64" s="58">
        <f t="shared" si="21"/>
        <v>368</v>
      </c>
      <c r="AD64" s="59">
        <f t="shared" si="3"/>
        <v>15.333333333333334</v>
      </c>
      <c r="AE64" s="53">
        <f t="shared" si="22"/>
        <v>6</v>
      </c>
      <c r="AF64" s="54">
        <f t="shared" si="23"/>
        <v>344</v>
      </c>
      <c r="AG64" s="53">
        <f t="shared" si="4"/>
        <v>6</v>
      </c>
      <c r="AH64" s="54">
        <f t="shared" si="53"/>
        <v>320</v>
      </c>
      <c r="AI64" s="53">
        <f t="shared" si="5"/>
        <v>6</v>
      </c>
      <c r="AJ64" s="54">
        <f t="shared" si="54"/>
        <v>296</v>
      </c>
      <c r="AK64" s="53">
        <f t="shared" si="6"/>
        <v>6</v>
      </c>
      <c r="AL64" s="54">
        <f t="shared" si="55"/>
        <v>272</v>
      </c>
      <c r="AM64" s="53">
        <f t="shared" si="7"/>
        <v>6</v>
      </c>
      <c r="AN64" s="54">
        <f t="shared" si="56"/>
        <v>248</v>
      </c>
      <c r="AO64" s="53">
        <f t="shared" si="8"/>
        <v>6</v>
      </c>
      <c r="AP64" s="54">
        <f t="shared" si="57"/>
        <v>224</v>
      </c>
      <c r="AQ64" s="53">
        <f t="shared" si="9"/>
        <v>6</v>
      </c>
      <c r="AR64" s="54">
        <f t="shared" si="58"/>
        <v>200</v>
      </c>
      <c r="AS64" s="53">
        <f t="shared" si="10"/>
        <v>6</v>
      </c>
      <c r="AT64" s="54">
        <f t="shared" si="59"/>
        <v>176</v>
      </c>
      <c r="AU64" s="53">
        <f t="shared" si="11"/>
        <v>6</v>
      </c>
      <c r="AV64" s="54">
        <f t="shared" si="60"/>
        <v>152</v>
      </c>
      <c r="AW64" s="53">
        <f t="shared" si="12"/>
        <v>6</v>
      </c>
      <c r="AX64" s="54">
        <f t="shared" si="61"/>
        <v>128</v>
      </c>
      <c r="AY64" s="53">
        <f t="shared" si="0"/>
        <v>6</v>
      </c>
      <c r="AZ64" s="54">
        <f t="shared" si="62"/>
        <v>118</v>
      </c>
      <c r="BA64" s="53">
        <f t="shared" si="1"/>
        <v>6</v>
      </c>
      <c r="BB64" s="54">
        <f t="shared" si="30"/>
        <v>94</v>
      </c>
      <c r="BC64" s="53">
        <f t="shared" si="2"/>
        <v>6</v>
      </c>
      <c r="BD64" s="54">
        <f t="shared" si="31"/>
        <v>70</v>
      </c>
      <c r="BE64" s="38"/>
      <c r="BF64" s="38"/>
      <c r="BG64" s="38"/>
      <c r="BK64" s="38"/>
      <c r="BL64" s="38"/>
      <c r="BM64" s="38"/>
      <c r="BN64" s="38"/>
      <c r="BO64" s="38"/>
      <c r="BP64" s="38"/>
      <c r="BQ64" s="38"/>
      <c r="BR64" s="38"/>
      <c r="BS64" s="60">
        <v>7.5</v>
      </c>
      <c r="BT64" s="61">
        <f t="shared" si="46"/>
        <v>365</v>
      </c>
      <c r="BU64" s="67">
        <f t="shared" si="13"/>
        <v>6</v>
      </c>
      <c r="BV64" s="68">
        <f t="shared" si="47"/>
        <v>365</v>
      </c>
      <c r="BW64" s="64">
        <f t="shared" si="48"/>
        <v>7500</v>
      </c>
      <c r="BX64" s="65">
        <v>7500</v>
      </c>
      <c r="BY64" s="87"/>
      <c r="BZ64" s="66">
        <f t="shared" si="84"/>
        <v>60</v>
      </c>
      <c r="CA64" s="12" t="s">
        <v>168</v>
      </c>
      <c r="CB64" s="38"/>
      <c r="CC64" s="38"/>
      <c r="CD64" s="38"/>
      <c r="CE64" s="38"/>
      <c r="CF64" s="38"/>
      <c r="CG64" s="38"/>
      <c r="CH64" s="38"/>
    </row>
    <row r="65" spans="22:86" ht="15" customHeight="1" x14ac:dyDescent="0.25">
      <c r="V65" s="12" t="s">
        <v>169</v>
      </c>
      <c r="W65" s="78"/>
      <c r="X65" s="78"/>
      <c r="Y65" s="78"/>
      <c r="Z65" s="37">
        <f t="shared" si="20"/>
        <v>65</v>
      </c>
      <c r="AA65" s="56">
        <v>7</v>
      </c>
      <c r="AB65" s="57"/>
      <c r="AC65" s="58">
        <f t="shared" si="21"/>
        <v>375</v>
      </c>
      <c r="AD65" s="59">
        <f t="shared" si="3"/>
        <v>15.625</v>
      </c>
      <c r="AE65" s="53">
        <f t="shared" si="22"/>
        <v>7</v>
      </c>
      <c r="AF65" s="54">
        <f t="shared" si="23"/>
        <v>351</v>
      </c>
      <c r="AG65" s="53">
        <f t="shared" si="4"/>
        <v>7</v>
      </c>
      <c r="AH65" s="54">
        <f t="shared" si="53"/>
        <v>327</v>
      </c>
      <c r="AI65" s="53">
        <f t="shared" si="5"/>
        <v>7</v>
      </c>
      <c r="AJ65" s="54">
        <f t="shared" si="54"/>
        <v>303</v>
      </c>
      <c r="AK65" s="53">
        <f t="shared" si="6"/>
        <v>7</v>
      </c>
      <c r="AL65" s="54">
        <f t="shared" si="55"/>
        <v>279</v>
      </c>
      <c r="AM65" s="53">
        <f t="shared" si="7"/>
        <v>7</v>
      </c>
      <c r="AN65" s="54">
        <f t="shared" si="56"/>
        <v>255</v>
      </c>
      <c r="AO65" s="53">
        <f t="shared" si="8"/>
        <v>7</v>
      </c>
      <c r="AP65" s="54">
        <f t="shared" si="57"/>
        <v>231</v>
      </c>
      <c r="AQ65" s="53">
        <f t="shared" si="9"/>
        <v>7</v>
      </c>
      <c r="AR65" s="54">
        <f t="shared" si="58"/>
        <v>207</v>
      </c>
      <c r="AS65" s="53">
        <f t="shared" si="10"/>
        <v>7</v>
      </c>
      <c r="AT65" s="54">
        <f t="shared" si="59"/>
        <v>183</v>
      </c>
      <c r="AU65" s="53">
        <f t="shared" si="11"/>
        <v>7</v>
      </c>
      <c r="AV65" s="54">
        <f t="shared" si="60"/>
        <v>159</v>
      </c>
      <c r="AW65" s="53">
        <f t="shared" si="12"/>
        <v>7</v>
      </c>
      <c r="AX65" s="54">
        <f t="shared" si="61"/>
        <v>135</v>
      </c>
      <c r="AY65" s="53">
        <f t="shared" si="0"/>
        <v>7</v>
      </c>
      <c r="AZ65" s="54">
        <f t="shared" si="62"/>
        <v>125</v>
      </c>
      <c r="BA65" s="53">
        <f t="shared" si="1"/>
        <v>7</v>
      </c>
      <c r="BB65" s="54">
        <f t="shared" si="30"/>
        <v>101</v>
      </c>
      <c r="BC65" s="53">
        <f t="shared" si="2"/>
        <v>7</v>
      </c>
      <c r="BD65" s="54">
        <f t="shared" si="31"/>
        <v>77</v>
      </c>
      <c r="BE65" s="38"/>
      <c r="BF65" s="38"/>
      <c r="BG65" s="38"/>
      <c r="BK65" s="38"/>
      <c r="BL65" s="38"/>
      <c r="BM65" s="38"/>
      <c r="BN65" s="38"/>
      <c r="BO65" s="38"/>
      <c r="BP65" s="38"/>
      <c r="BQ65" s="38"/>
      <c r="BR65" s="38"/>
      <c r="BS65" s="60">
        <v>6</v>
      </c>
      <c r="BT65" s="61">
        <f t="shared" si="46"/>
        <v>371</v>
      </c>
      <c r="BU65" s="67">
        <f t="shared" si="13"/>
        <v>7</v>
      </c>
      <c r="BV65" s="68">
        <f t="shared" si="47"/>
        <v>372</v>
      </c>
      <c r="BW65" s="64">
        <f t="shared" si="48"/>
        <v>7500</v>
      </c>
      <c r="BX65" s="65">
        <v>7500</v>
      </c>
      <c r="BY65" s="87"/>
      <c r="BZ65" s="66">
        <f t="shared" si="84"/>
        <v>61</v>
      </c>
      <c r="CA65" s="12" t="s">
        <v>170</v>
      </c>
      <c r="CB65" s="38"/>
      <c r="CC65" s="38"/>
      <c r="CD65" s="38"/>
      <c r="CE65" s="38"/>
      <c r="CF65" s="38"/>
      <c r="CG65" s="38"/>
      <c r="CH65" s="38"/>
    </row>
    <row r="66" spans="22:86" ht="15" customHeight="1" x14ac:dyDescent="0.25">
      <c r="V66" s="12" t="s">
        <v>171</v>
      </c>
      <c r="W66" s="78"/>
      <c r="X66" s="78"/>
      <c r="Y66" s="78"/>
      <c r="Z66" s="37">
        <f t="shared" si="20"/>
        <v>66</v>
      </c>
      <c r="AA66" s="56">
        <v>6</v>
      </c>
      <c r="AB66" s="57"/>
      <c r="AC66" s="58">
        <f t="shared" si="21"/>
        <v>381</v>
      </c>
      <c r="AD66" s="59">
        <f t="shared" si="3"/>
        <v>15.875</v>
      </c>
      <c r="AE66" s="53">
        <f t="shared" si="22"/>
        <v>6</v>
      </c>
      <c r="AF66" s="54">
        <f t="shared" si="23"/>
        <v>357</v>
      </c>
      <c r="AG66" s="53">
        <f t="shared" si="4"/>
        <v>6</v>
      </c>
      <c r="AH66" s="54">
        <f t="shared" si="53"/>
        <v>333</v>
      </c>
      <c r="AI66" s="53">
        <f t="shared" si="5"/>
        <v>6</v>
      </c>
      <c r="AJ66" s="54">
        <f t="shared" si="54"/>
        <v>309</v>
      </c>
      <c r="AK66" s="53">
        <f t="shared" si="6"/>
        <v>6</v>
      </c>
      <c r="AL66" s="54">
        <f t="shared" si="55"/>
        <v>285</v>
      </c>
      <c r="AM66" s="53">
        <f t="shared" si="7"/>
        <v>6</v>
      </c>
      <c r="AN66" s="54">
        <f t="shared" si="56"/>
        <v>261</v>
      </c>
      <c r="AO66" s="53">
        <f t="shared" si="8"/>
        <v>6</v>
      </c>
      <c r="AP66" s="54">
        <f t="shared" si="57"/>
        <v>237</v>
      </c>
      <c r="AQ66" s="53">
        <f t="shared" si="9"/>
        <v>6</v>
      </c>
      <c r="AR66" s="54">
        <f t="shared" si="58"/>
        <v>213</v>
      </c>
      <c r="AS66" s="53">
        <f t="shared" si="10"/>
        <v>6</v>
      </c>
      <c r="AT66" s="54">
        <f t="shared" si="59"/>
        <v>189</v>
      </c>
      <c r="AU66" s="53">
        <f t="shared" si="11"/>
        <v>6</v>
      </c>
      <c r="AV66" s="54">
        <f t="shared" si="60"/>
        <v>165</v>
      </c>
      <c r="AW66" s="53">
        <f t="shared" si="12"/>
        <v>6</v>
      </c>
      <c r="AX66" s="54">
        <f t="shared" si="61"/>
        <v>141</v>
      </c>
      <c r="AY66" s="53">
        <f t="shared" si="0"/>
        <v>6</v>
      </c>
      <c r="AZ66" s="54">
        <f t="shared" si="62"/>
        <v>131</v>
      </c>
      <c r="BA66" s="53">
        <f t="shared" si="1"/>
        <v>6</v>
      </c>
      <c r="BB66" s="54">
        <f t="shared" si="30"/>
        <v>107</v>
      </c>
      <c r="BC66" s="53">
        <f t="shared" si="2"/>
        <v>6</v>
      </c>
      <c r="BD66" s="54">
        <f t="shared" si="31"/>
        <v>83</v>
      </c>
      <c r="BE66" s="38"/>
      <c r="BF66" s="38"/>
      <c r="BG66" s="38"/>
      <c r="BK66" s="38"/>
      <c r="BL66" s="38"/>
      <c r="BM66" s="38"/>
      <c r="BN66" s="38"/>
      <c r="BO66" s="38"/>
      <c r="BP66" s="38"/>
      <c r="BQ66" s="38"/>
      <c r="BR66" s="38"/>
      <c r="BS66" s="60">
        <v>5</v>
      </c>
      <c r="BT66" s="61">
        <f t="shared" si="46"/>
        <v>376</v>
      </c>
      <c r="BU66" s="67">
        <f t="shared" si="13"/>
        <v>6</v>
      </c>
      <c r="BV66" s="68">
        <f t="shared" si="47"/>
        <v>378</v>
      </c>
      <c r="BW66" s="64">
        <f t="shared" si="48"/>
        <v>7500</v>
      </c>
      <c r="BX66" s="65">
        <v>7500</v>
      </c>
      <c r="BY66" s="87"/>
      <c r="BZ66" s="66">
        <f t="shared" si="84"/>
        <v>62</v>
      </c>
      <c r="CA66" s="12" t="s">
        <v>172</v>
      </c>
      <c r="CB66" s="38"/>
      <c r="CC66" s="38"/>
      <c r="CD66" s="38"/>
      <c r="CE66" s="38"/>
      <c r="CF66" s="38"/>
      <c r="CG66" s="38"/>
      <c r="CH66" s="38"/>
    </row>
    <row r="67" spans="22:86" ht="15" customHeight="1" x14ac:dyDescent="0.25">
      <c r="V67" s="12" t="s">
        <v>173</v>
      </c>
      <c r="W67" s="78"/>
      <c r="X67" s="78"/>
      <c r="Y67" s="78"/>
      <c r="Z67" s="37">
        <f t="shared" si="20"/>
        <v>67</v>
      </c>
      <c r="AA67" s="56">
        <v>6</v>
      </c>
      <c r="AB67" s="57"/>
      <c r="AC67" s="58">
        <f t="shared" si="21"/>
        <v>387</v>
      </c>
      <c r="AD67" s="59">
        <f t="shared" si="3"/>
        <v>16.125</v>
      </c>
      <c r="AE67" s="53">
        <f t="shared" si="22"/>
        <v>6</v>
      </c>
      <c r="AF67" s="54">
        <f t="shared" si="23"/>
        <v>363</v>
      </c>
      <c r="AG67" s="53">
        <f t="shared" si="4"/>
        <v>6</v>
      </c>
      <c r="AH67" s="54">
        <f t="shared" si="53"/>
        <v>339</v>
      </c>
      <c r="AI67" s="53">
        <f t="shared" si="5"/>
        <v>6</v>
      </c>
      <c r="AJ67" s="54">
        <f t="shared" si="54"/>
        <v>315</v>
      </c>
      <c r="AK67" s="53">
        <f t="shared" si="6"/>
        <v>6</v>
      </c>
      <c r="AL67" s="54">
        <f t="shared" si="55"/>
        <v>291</v>
      </c>
      <c r="AM67" s="53">
        <f t="shared" si="7"/>
        <v>6</v>
      </c>
      <c r="AN67" s="54">
        <f t="shared" si="56"/>
        <v>267</v>
      </c>
      <c r="AO67" s="53">
        <f t="shared" si="8"/>
        <v>6</v>
      </c>
      <c r="AP67" s="54">
        <f t="shared" si="57"/>
        <v>243</v>
      </c>
      <c r="AQ67" s="53">
        <f t="shared" si="9"/>
        <v>6</v>
      </c>
      <c r="AR67" s="54">
        <f t="shared" si="58"/>
        <v>219</v>
      </c>
      <c r="AS67" s="53">
        <f t="shared" si="10"/>
        <v>6</v>
      </c>
      <c r="AT67" s="54">
        <f t="shared" si="59"/>
        <v>195</v>
      </c>
      <c r="AU67" s="53">
        <f t="shared" si="11"/>
        <v>6</v>
      </c>
      <c r="AV67" s="54">
        <f t="shared" si="60"/>
        <v>171</v>
      </c>
      <c r="AW67" s="53">
        <f t="shared" si="12"/>
        <v>6</v>
      </c>
      <c r="AX67" s="54">
        <f t="shared" si="61"/>
        <v>147</v>
      </c>
      <c r="AY67" s="53">
        <f t="shared" si="0"/>
        <v>6</v>
      </c>
      <c r="AZ67" s="54">
        <f t="shared" si="62"/>
        <v>137</v>
      </c>
      <c r="BA67" s="53">
        <f t="shared" si="1"/>
        <v>6</v>
      </c>
      <c r="BB67" s="54">
        <f t="shared" si="30"/>
        <v>113</v>
      </c>
      <c r="BC67" s="53">
        <f t="shared" si="2"/>
        <v>6</v>
      </c>
      <c r="BD67" s="54">
        <f t="shared" si="31"/>
        <v>89</v>
      </c>
      <c r="BE67" s="38"/>
      <c r="BF67" s="38"/>
      <c r="BG67" s="38"/>
      <c r="BK67" s="38"/>
      <c r="BL67" s="38"/>
      <c r="BM67" s="38"/>
      <c r="BN67" s="38"/>
      <c r="BO67" s="38"/>
      <c r="BP67" s="38"/>
      <c r="BQ67" s="38"/>
      <c r="BR67" s="38"/>
      <c r="BS67" s="60">
        <v>16</v>
      </c>
      <c r="BT67" s="61">
        <f t="shared" si="46"/>
        <v>392</v>
      </c>
      <c r="BU67" s="67">
        <f t="shared" si="13"/>
        <v>6</v>
      </c>
      <c r="BV67" s="68">
        <f t="shared" si="47"/>
        <v>384</v>
      </c>
      <c r="BW67" s="64">
        <f t="shared" si="48"/>
        <v>7500</v>
      </c>
      <c r="BX67" s="65">
        <v>7500</v>
      </c>
      <c r="BY67" s="87"/>
      <c r="BZ67" s="66">
        <f t="shared" si="84"/>
        <v>63</v>
      </c>
      <c r="CA67" s="12" t="s">
        <v>174</v>
      </c>
      <c r="CB67" s="38"/>
      <c r="CC67" s="38"/>
      <c r="CD67" s="38"/>
      <c r="CE67" s="38"/>
      <c r="CF67" s="38"/>
      <c r="CG67" s="38"/>
      <c r="CH67" s="38"/>
    </row>
    <row r="68" spans="22:86" ht="15" customHeight="1" x14ac:dyDescent="0.25">
      <c r="V68" s="12" t="s">
        <v>175</v>
      </c>
      <c r="W68" s="78"/>
      <c r="X68" s="78"/>
      <c r="Y68" s="78"/>
      <c r="Z68" s="37">
        <f t="shared" si="20"/>
        <v>68</v>
      </c>
      <c r="AA68" s="56">
        <v>6</v>
      </c>
      <c r="AB68" s="57"/>
      <c r="AC68" s="58">
        <f t="shared" si="21"/>
        <v>393</v>
      </c>
      <c r="AD68" s="59">
        <f t="shared" si="3"/>
        <v>16.375</v>
      </c>
      <c r="AE68" s="53">
        <f t="shared" si="22"/>
        <v>6</v>
      </c>
      <c r="AF68" s="54">
        <f t="shared" si="23"/>
        <v>369</v>
      </c>
      <c r="AG68" s="53">
        <f t="shared" si="4"/>
        <v>6</v>
      </c>
      <c r="AH68" s="54">
        <f t="shared" si="53"/>
        <v>345</v>
      </c>
      <c r="AI68" s="53">
        <f t="shared" si="5"/>
        <v>6</v>
      </c>
      <c r="AJ68" s="54">
        <f t="shared" si="54"/>
        <v>321</v>
      </c>
      <c r="AK68" s="53">
        <f t="shared" si="6"/>
        <v>6</v>
      </c>
      <c r="AL68" s="54">
        <f t="shared" si="55"/>
        <v>297</v>
      </c>
      <c r="AM68" s="53">
        <f t="shared" si="7"/>
        <v>6</v>
      </c>
      <c r="AN68" s="54">
        <f t="shared" si="56"/>
        <v>273</v>
      </c>
      <c r="AO68" s="53">
        <f t="shared" si="8"/>
        <v>6</v>
      </c>
      <c r="AP68" s="54">
        <f t="shared" si="57"/>
        <v>249</v>
      </c>
      <c r="AQ68" s="53">
        <f t="shared" si="9"/>
        <v>6</v>
      </c>
      <c r="AR68" s="54">
        <f t="shared" si="58"/>
        <v>225</v>
      </c>
      <c r="AS68" s="53">
        <f t="shared" si="10"/>
        <v>6</v>
      </c>
      <c r="AT68" s="54">
        <f t="shared" si="59"/>
        <v>201</v>
      </c>
      <c r="AU68" s="53">
        <f t="shared" si="11"/>
        <v>6</v>
      </c>
      <c r="AV68" s="54">
        <f t="shared" si="60"/>
        <v>177</v>
      </c>
      <c r="AW68" s="53">
        <f t="shared" si="12"/>
        <v>6</v>
      </c>
      <c r="AX68" s="54">
        <f t="shared" si="61"/>
        <v>153</v>
      </c>
      <c r="AY68" s="53">
        <f t="shared" si="0"/>
        <v>6</v>
      </c>
      <c r="AZ68" s="54">
        <f t="shared" si="62"/>
        <v>143</v>
      </c>
      <c r="BA68" s="53">
        <f t="shared" si="1"/>
        <v>6</v>
      </c>
      <c r="BB68" s="54">
        <f t="shared" si="30"/>
        <v>119</v>
      </c>
      <c r="BC68" s="53">
        <f t="shared" si="2"/>
        <v>6</v>
      </c>
      <c r="BD68" s="54">
        <f t="shared" si="31"/>
        <v>95</v>
      </c>
      <c r="BE68" s="38"/>
      <c r="BF68" s="38"/>
      <c r="BG68" s="38"/>
      <c r="BK68" s="38"/>
      <c r="BL68" s="38"/>
      <c r="BM68" s="38"/>
      <c r="BN68" s="38"/>
      <c r="BO68" s="38"/>
      <c r="BP68" s="38"/>
      <c r="BQ68" s="38"/>
      <c r="BR68" s="38"/>
      <c r="BS68" s="60">
        <v>3</v>
      </c>
      <c r="BT68" s="61">
        <f t="shared" si="46"/>
        <v>395</v>
      </c>
      <c r="BU68" s="67">
        <f t="shared" si="13"/>
        <v>6</v>
      </c>
      <c r="BV68" s="68">
        <f t="shared" si="47"/>
        <v>390</v>
      </c>
      <c r="BW68" s="64">
        <f t="shared" si="48"/>
        <v>7500</v>
      </c>
      <c r="BX68" s="65">
        <v>7500</v>
      </c>
      <c r="BY68" s="87"/>
      <c r="BZ68" s="66">
        <f t="shared" si="84"/>
        <v>64</v>
      </c>
      <c r="CA68" s="12" t="s">
        <v>176</v>
      </c>
      <c r="CB68" s="38"/>
      <c r="CC68" s="38"/>
      <c r="CD68" s="38"/>
      <c r="CE68" s="38"/>
      <c r="CF68" s="38"/>
      <c r="CG68" s="38"/>
      <c r="CH68" s="38"/>
    </row>
    <row r="69" spans="22:86" ht="15" customHeight="1" x14ac:dyDescent="0.25">
      <c r="V69" s="12" t="s">
        <v>177</v>
      </c>
      <c r="W69" s="78"/>
      <c r="X69" s="78"/>
      <c r="Y69" s="78"/>
      <c r="Z69" s="37">
        <f t="shared" si="20"/>
        <v>69</v>
      </c>
      <c r="AA69" s="56">
        <v>6</v>
      </c>
      <c r="AB69" s="57"/>
      <c r="AC69" s="58">
        <f t="shared" si="21"/>
        <v>399</v>
      </c>
      <c r="AD69" s="59">
        <f t="shared" si="3"/>
        <v>16.625</v>
      </c>
      <c r="AE69" s="53">
        <f t="shared" si="22"/>
        <v>6</v>
      </c>
      <c r="AF69" s="54">
        <f t="shared" si="23"/>
        <v>375</v>
      </c>
      <c r="AG69" s="53">
        <f t="shared" si="4"/>
        <v>6</v>
      </c>
      <c r="AH69" s="54">
        <f t="shared" si="53"/>
        <v>351</v>
      </c>
      <c r="AI69" s="53">
        <f t="shared" si="5"/>
        <v>6</v>
      </c>
      <c r="AJ69" s="54">
        <f t="shared" si="54"/>
        <v>327</v>
      </c>
      <c r="AK69" s="53">
        <f t="shared" si="6"/>
        <v>6</v>
      </c>
      <c r="AL69" s="54">
        <f t="shared" si="55"/>
        <v>303</v>
      </c>
      <c r="AM69" s="53">
        <f t="shared" si="7"/>
        <v>6</v>
      </c>
      <c r="AN69" s="54">
        <f t="shared" si="56"/>
        <v>279</v>
      </c>
      <c r="AO69" s="53">
        <f t="shared" si="8"/>
        <v>6</v>
      </c>
      <c r="AP69" s="54">
        <f t="shared" si="57"/>
        <v>255</v>
      </c>
      <c r="AQ69" s="53">
        <f t="shared" si="9"/>
        <v>6</v>
      </c>
      <c r="AR69" s="54">
        <f t="shared" si="58"/>
        <v>231</v>
      </c>
      <c r="AS69" s="53">
        <f t="shared" si="10"/>
        <v>6</v>
      </c>
      <c r="AT69" s="54">
        <f t="shared" si="59"/>
        <v>207</v>
      </c>
      <c r="AU69" s="53">
        <f t="shared" si="11"/>
        <v>6</v>
      </c>
      <c r="AV69" s="54">
        <f t="shared" si="60"/>
        <v>183</v>
      </c>
      <c r="AW69" s="53">
        <f t="shared" si="12"/>
        <v>6</v>
      </c>
      <c r="AX69" s="54">
        <f t="shared" si="61"/>
        <v>159</v>
      </c>
      <c r="AY69" s="53">
        <f t="shared" ref="AY69:AY105" si="85">IF(AX69&lt;24,0,IF(V69=J$24,AW69-K$24,IF(V69=J$25,AW69-K$25,IF(V69=JQ$26,AW69-K$26,IF(V69=J$27,AW69-K$27,IF(V69=J$28,AW69-K$28,IF(V69=J$29,AW69-K$29,IF(V69=J$30,AW69-K$30,IF(V69=J$31,AW69-K$31,IF(V69=J$32,AW69-K$32,IF(V69=J$33,AW69-K$33,IF(V69=J$34,AW69-K$34,IF(V69=J$35,AW69-K$35,IF(V69=J$36,AW69-K$36,IF(V69=J$37,AW69-K$37,IF(V69=J$38,AW69-K$38,AW69))))))))))))))))</f>
        <v>6</v>
      </c>
      <c r="AZ69" s="54">
        <f t="shared" si="62"/>
        <v>149</v>
      </c>
      <c r="BA69" s="53">
        <f t="shared" ref="BA69:BA105" si="86">IF(AZ69&lt;24,0,IF(V69=M$24,AY69-N$24,IF(V69=M$25,AY69-N$25,IF(V69=JT$26,AY69-N$26,IF(V69=M$27,AY69-N$27,IF(V69=M$28,AY69-N$28,IF(V69=M$29,AY69-N$29,IF(V69=M$30,AY69-N$30,IF(V69=M$31,AY69-N$31,IF(V69=M$32,AY69-N$32,IF(V69=M$33,AY69-N$33,IF(V69=M$34,AY69-N$34,IF(V69=M$35,AY69-N$35,IF(V69=M$36,AY69-N$36,IF(V69=M$37,AY69-N$37,IF(V69=M$38,AY69-N$38,AY69))))))))))))))))</f>
        <v>6</v>
      </c>
      <c r="BB69" s="54">
        <f t="shared" si="30"/>
        <v>125</v>
      </c>
      <c r="BC69" s="53">
        <f t="shared" ref="BC69:BC105" si="87">IF(BB69&lt;24,0,IF(V69=P$24,BA69-Q$24,IF(V69=P$25,BA69-Q$25,IF(V69=JT$26,BA69-Q$26,IF(V69=P$27,BA69-Q$27,IF(V69=P$28,BA69-Q$28,IF(V69=P$29,BA69-Q$29,IF(V69=P$30,BA69-Q$30,IF(V69=P$31,BA69-Q$31,IF(V69=P$32,BA69-Q$32,IF(V69=P$33,BA69-Q$33,IF(V69=P$34,BA69-Q$34,IF(V69=P$35,BA69-Q$35,IF(V69=P$36,BA69-Q$36,IF(V69=P$37,BA69-Q$37,IF(V69=P$38,BA69-Q$38,BA69))))))))))))))))</f>
        <v>6</v>
      </c>
      <c r="BD69" s="54">
        <f t="shared" si="31"/>
        <v>101</v>
      </c>
      <c r="BE69" s="38"/>
      <c r="BF69" s="38"/>
      <c r="BG69" s="38"/>
      <c r="BK69" s="38"/>
      <c r="BL69" s="38"/>
      <c r="BM69" s="38"/>
      <c r="BN69" s="38"/>
      <c r="BO69" s="38"/>
      <c r="BP69" s="38"/>
      <c r="BQ69" s="38"/>
      <c r="BR69" s="38"/>
      <c r="BS69" s="60">
        <v>6</v>
      </c>
      <c r="BT69" s="61">
        <f t="shared" si="46"/>
        <v>401</v>
      </c>
      <c r="BU69" s="67">
        <f t="shared" si="13"/>
        <v>6</v>
      </c>
      <c r="BV69" s="68">
        <f t="shared" si="47"/>
        <v>396</v>
      </c>
      <c r="BW69" s="64">
        <f t="shared" si="48"/>
        <v>7500</v>
      </c>
      <c r="BX69" s="65">
        <v>7500</v>
      </c>
      <c r="BY69" s="87"/>
      <c r="BZ69" s="66">
        <f t="shared" si="84"/>
        <v>65</v>
      </c>
      <c r="CA69" s="12" t="s">
        <v>178</v>
      </c>
      <c r="CB69" s="38"/>
      <c r="CC69" s="38"/>
      <c r="CD69" s="38"/>
      <c r="CE69" s="38"/>
      <c r="CF69" s="38"/>
      <c r="CG69" s="38"/>
      <c r="CH69" s="38"/>
    </row>
    <row r="70" spans="22:86" ht="15" customHeight="1" x14ac:dyDescent="0.25">
      <c r="V70" s="12" t="s">
        <v>179</v>
      </c>
      <c r="W70" s="78"/>
      <c r="X70" s="78"/>
      <c r="Y70" s="78"/>
      <c r="Z70" s="37">
        <f t="shared" si="20"/>
        <v>70</v>
      </c>
      <c r="AA70" s="56">
        <v>6</v>
      </c>
      <c r="AB70" s="57"/>
      <c r="AC70" s="58">
        <f t="shared" si="21"/>
        <v>405</v>
      </c>
      <c r="AD70" s="59">
        <f t="shared" ref="AD70:AD105" si="88">AC70/24</f>
        <v>16.875</v>
      </c>
      <c r="AE70" s="53">
        <f t="shared" si="22"/>
        <v>6</v>
      </c>
      <c r="AF70" s="54">
        <f t="shared" si="23"/>
        <v>381</v>
      </c>
      <c r="AG70" s="53">
        <f t="shared" ref="AG70:AG105" si="89">IF(AF70&lt;24,0,IF(V70=D$6,AE70-E$6,IF(V70=D$7,AE70-E$7,IF(V70=D$8,AE70-E$8,IF(V70=D$9,AE70-E$9,IF(V70=D$10,AE70-E$10,IF(V70=D$11,AE70-E$11,IF(V70=D$12,AE70-E$12,IF(V70=D$13,AE70-E$13,IF(V70=D$14,AE70-E$14,IF(V70=D$15,AE70-E$15,IF(V70=D$16,AE70-E$16,IF(V70=D$17,AE70-E$17,IF(V70=D$18,AE70-E$18,IF(V70=D$19,AE70-E$19,IF(V70=D$20,AE70-E$20,AE70))))))))))))))))</f>
        <v>6</v>
      </c>
      <c r="AH70" s="54">
        <f t="shared" si="53"/>
        <v>357</v>
      </c>
      <c r="AI70" s="53">
        <f t="shared" ref="AI70:AI105" si="90">IF(AH70&lt;24,0,IF(V70=G$6,AG70-H$6,IF(V70=G$7,AG70-H$7,IF(V70=G$8,AG70-H$8,IF(V70=G$9,AG70-H$9,IF(V70=G$10,AG70-H$10,IF(V70=G$11,AG70-H$11,IF(V70=G$12,AG70-H$12,IF(V70=G$13,AG70-H$13,IF(V70=G$14,AG70-H$14,IF(V70=G$15,AG70-H$15,IF(V70=G$16,AG70-H$16,IF(V70=G$17,AG70-H$17,IF(V70=G$18,AG70-H$18,IF(V70=G$19,AG70-H$19,IF(V70=G$20,AG70-H$20,AG70))))))))))))))))</f>
        <v>6</v>
      </c>
      <c r="AJ70" s="54">
        <f t="shared" si="54"/>
        <v>333</v>
      </c>
      <c r="AK70" s="53">
        <f t="shared" ref="AK70:AK105" si="91">IF(AJ70&lt;24,0,IF(V70=J$6,AI70-K$6,IF(V70=J$7,AI70-K$7,IF(V70=J$8,AI70-K$8,IF(V70=J$9,AI70-K$9,IF(V70=J$10,AI70-K$10,IF(V70=J$11,AI70-K$11,IF(V70=J$12,AI70-K$12,IF(V70=J$13,AI70-K$13,IF(V70=J$14,AI70-K$14,IF(V70=J$15,AI70-K$15,IF(V70=J$16,AI70-K$16,IF(V70=J$17,AI70-K$17,IF(V70=J$18,AI70-K$18,IF(V70=J$19,AI70-K$19,IF(V70=J$20,AI70-K$20,AI70))))))))))))))))</f>
        <v>6</v>
      </c>
      <c r="AL70" s="54">
        <f t="shared" si="55"/>
        <v>309</v>
      </c>
      <c r="AM70" s="53">
        <f t="shared" ref="AM70:AM105" si="92">IF(AL70&lt;24,0,IF(V70=M$6,AK70-N$6,IF(V70=M$7,AK70-N$7,IF(V70=M$8,AK70-N$8,IF(V70=M$9,AK70-N$9,IF(V70=M$10,AK70-N$10,IF(V70=M$11,AK70-N$11,IF(V70=M$12,AK70-N$12,IF(V70=M$13,AK70-N$13,IF(V70=M$14,AK70-N$14,IF(V70=M$15,AK70-N$15,IF(V70=M$16,AK70-N$16,IF(V70=M$17,AK70-N$17,IF(V70=M$18,AK70-N$18,IF(V70=M$19,AK70-N$19,IF(V70=M$20,AK70-N$20,AK70))))))))))))))))</f>
        <v>6</v>
      </c>
      <c r="AN70" s="54">
        <f t="shared" si="56"/>
        <v>285</v>
      </c>
      <c r="AO70" s="53">
        <f t="shared" ref="AO70:AO105" si="93">IF(AN70&lt;24,0,IF(V70=P$6,AM70-Q$6,IF(V70=P$7,AM70-Q$7,IF(V70=P$8,AM70-Q$8,IF(V70=P$9,AM70-Q$9,IF(V70=P$10,AM70-Q$10,IF(V70=P$11,AM70-Q$11,IF(V70=P$12,AM70-Q$12,IF(V70=P$13,AM70-Q$13,IF(V70=P$14,AM70-Q$14,IF(V70=P$15,AM70-Q$15,IF(V70=P$16,AM70-Q$16,IF(V70=P$17,AM70-Q$17,IF(V70=P$18,AM70-Q$18,IF(V70=P$19,AM70-Q$19,IF(V70=P$20,AM70-Q$20,AM70))))))))))))))))</f>
        <v>6</v>
      </c>
      <c r="AP70" s="54">
        <f t="shared" si="57"/>
        <v>261</v>
      </c>
      <c r="AQ70" s="53">
        <f t="shared" ref="AQ70:AQ105" si="94">IF(AP70&lt;24,0,IF(V70=S$6,AO70-T$6,IF(V70=S$7,AO70-T$7,IF(V70=S$8,AO70-T$8,IF(V70=S$9,AO70-T$9,IF(V70=S$10,AO70-T$10,IF(V70=S$11,AO70-T$11,IF(V70=S$12,AO70-T$12,IF(V70=S$13,AO70-T$13,IF(V70=S$14,AO70-T$14,IF(V70=S$15,AO70-T$15,IF(V70=S$16,AO70-T$16,IF(V70=S$17,AO70-T$17,IF(V70=S$18,AO70-T$18,IF(V70=S$19,AO70-T$19,IF(V70=S$20,AO70-T$20,AO70))))))))))))))))</f>
        <v>6</v>
      </c>
      <c r="AR70" s="54">
        <f t="shared" si="58"/>
        <v>237</v>
      </c>
      <c r="AS70" s="53">
        <f t="shared" ref="AS70:AS105" si="95">IF(AR70&lt;24,0,IF(V70=A$24,AQ70-B$24,IF(V70=A$25,AQ70-B$25,IF(V70=A$26,AQ70-B$26,IF(V70=A$27,AQ70-B$27,IF(V70=A$28,AQ70-B$28,IF(V70=A$29,AQ70-B$29,IF(V70=A$30,AQ70-B$30,IF(V70=A$31,AQ70-B$31,IF(V70=A$32,AQ70-B$32,IF(V70=A$33,AQ70-B$33,IF(V70=A$34,AQ70-B$34,IF(V70=A$35,AQ70-B$35,IF(V70=A$36,AQ70-B$36,IF(V70=A$37,AQ70-B$37,IF(V70=A$38,AQ70-B$38,AQ70))))))))))))))))</f>
        <v>6</v>
      </c>
      <c r="AT70" s="54">
        <f t="shared" si="59"/>
        <v>213</v>
      </c>
      <c r="AU70" s="53">
        <f t="shared" ref="AU70:AU105" si="96">IF(AT70&lt;24,0,IF(V70=D$24,AS70-E$24,IF(V70=D$25,AS70-E$25,IF(V70=D$26,AS70-E$26,IF(V70=D$27,AS70-E$27,IF(V70=D$28,AS70-E$28,IF(V70=D$29,AS70-E$29,IF(V70=D$30,AS70-E$30,IF(V70=D$31,AS70-E$31,IF(V70=D$32,AS70-E$32,IF(V70=D$33,AS70-E$33,IF(V70=D$34,AS70-E$34,IF(V70=D$35,AS70-E$35,IF(V70=D$36,AS70-E$36,IF(V70=D$37,AS70-E$37,IF(V70=D$38,AS70-E$38,AS70))))))))))))))))</f>
        <v>6</v>
      </c>
      <c r="AV70" s="54">
        <f t="shared" si="60"/>
        <v>189</v>
      </c>
      <c r="AW70" s="53">
        <f t="shared" ref="AW70:AW105" si="97">IF(AV70&lt;24,0,IF(V70=G$24,AU70-H$24,IF(V70=G$25,AU70-H$25,IF(V70=G$26,AU70-H$26,IF(V70=G$27,AU70-H$27,IF(V70=G$28,AU70-H$28,IF(V70=G$29,AU70-H$29,IF(V70=G$30,AU70-H$30,IF(V70=G$31,AU70-H$31,IF(V70=G$32,AU70-H$32,IF(V70=G$33,AU70-H$33,IF(V70=G$34,AU70-H$34,IF(V70=G$35,AU70-H$35,IF(V70=G$36,AU70-H$36,IF(V70=G$37,AU70-H$37,IF(V70=G$38,AU70-H$38,AU70))))))))))))))))</f>
        <v>6</v>
      </c>
      <c r="AX70" s="54">
        <f t="shared" si="61"/>
        <v>165</v>
      </c>
      <c r="AY70" s="53">
        <f t="shared" si="85"/>
        <v>6</v>
      </c>
      <c r="AZ70" s="54">
        <f t="shared" si="62"/>
        <v>155</v>
      </c>
      <c r="BA70" s="53">
        <f t="shared" si="86"/>
        <v>6</v>
      </c>
      <c r="BB70" s="54">
        <f t="shared" si="30"/>
        <v>131</v>
      </c>
      <c r="BC70" s="53">
        <f t="shared" si="87"/>
        <v>6</v>
      </c>
      <c r="BD70" s="54">
        <f t="shared" si="31"/>
        <v>107</v>
      </c>
      <c r="BE70" s="38"/>
      <c r="BF70" s="38"/>
      <c r="BG70" s="38"/>
      <c r="BK70" s="38"/>
      <c r="BL70" s="38"/>
      <c r="BM70" s="38"/>
      <c r="BN70" s="38"/>
      <c r="BO70" s="38"/>
      <c r="BP70" s="38"/>
      <c r="BQ70" s="38"/>
      <c r="BR70" s="38"/>
      <c r="BS70" s="60">
        <v>2.5</v>
      </c>
      <c r="BT70" s="61">
        <f t="shared" si="46"/>
        <v>403.5</v>
      </c>
      <c r="BU70" s="67">
        <f t="shared" ref="BU70:BU107" si="98">AA70</f>
        <v>6</v>
      </c>
      <c r="BV70" s="68">
        <f t="shared" si="47"/>
        <v>402</v>
      </c>
      <c r="BW70" s="64">
        <f t="shared" si="48"/>
        <v>7500</v>
      </c>
      <c r="BX70" s="65">
        <v>7500</v>
      </c>
      <c r="BY70" s="87"/>
      <c r="BZ70" s="66">
        <f t="shared" si="84"/>
        <v>66</v>
      </c>
      <c r="CA70" s="12" t="s">
        <v>180</v>
      </c>
      <c r="CB70" s="38"/>
      <c r="CC70" s="38"/>
      <c r="CD70" s="38"/>
      <c r="CE70" s="38"/>
      <c r="CF70" s="38"/>
      <c r="CG70" s="38"/>
      <c r="CH70" s="38"/>
    </row>
    <row r="71" spans="22:86" ht="15" customHeight="1" x14ac:dyDescent="0.25">
      <c r="V71" s="12" t="s">
        <v>181</v>
      </c>
      <c r="W71" s="78"/>
      <c r="X71" s="78"/>
      <c r="Y71" s="78"/>
      <c r="Z71" s="37">
        <f t="shared" ref="Z71:Z105" si="99">Z70+1</f>
        <v>71</v>
      </c>
      <c r="AA71" s="56">
        <v>5</v>
      </c>
      <c r="AB71" s="57"/>
      <c r="AC71" s="58">
        <f t="shared" ref="AC71:AC105" si="100">AC70+AA71</f>
        <v>410</v>
      </c>
      <c r="AD71" s="59">
        <f t="shared" si="88"/>
        <v>17.083333333333332</v>
      </c>
      <c r="AE71" s="53">
        <f t="shared" ref="AE71:AE105" si="101">IF(AC71&lt;24,0,IF(V71=A$6,AA71-B$6,IF(V71=A$7,AA71-B$7,IF(V71=A$8,AA71-B$8,IF(V71=A$9,AA71-B$9,IF(V71=A$10,AA71-B$10,IF(V71=A$11,AA71-B$11,IF(V71=A$12,AA71-B$12,IF(V71=A$13,AA71-B$13,IF(V71=A$14,AA71-B$14,IF(V71=A$15,AA71-B$15,IF(V71=A$16,AA71-B$16,IF(V71=A$17,AA71-B$17,IF(V71=A$18,AA71-B$18,IF(V71=A$19,AA71-B$19,IF(V71=A$20,AA71-B$20,AA71))))))))))))))))</f>
        <v>5</v>
      </c>
      <c r="AF71" s="54">
        <f t="shared" ref="AF71:AF105" si="102">AF70+AE71</f>
        <v>386</v>
      </c>
      <c r="AG71" s="53">
        <f t="shared" si="89"/>
        <v>5</v>
      </c>
      <c r="AH71" s="54">
        <f t="shared" si="53"/>
        <v>362</v>
      </c>
      <c r="AI71" s="53">
        <f t="shared" si="90"/>
        <v>5</v>
      </c>
      <c r="AJ71" s="54">
        <f t="shared" si="54"/>
        <v>338</v>
      </c>
      <c r="AK71" s="53">
        <f t="shared" si="91"/>
        <v>5</v>
      </c>
      <c r="AL71" s="54">
        <f t="shared" si="55"/>
        <v>314</v>
      </c>
      <c r="AM71" s="53">
        <f t="shared" si="92"/>
        <v>5</v>
      </c>
      <c r="AN71" s="54">
        <f t="shared" si="56"/>
        <v>290</v>
      </c>
      <c r="AO71" s="53">
        <f t="shared" si="93"/>
        <v>5</v>
      </c>
      <c r="AP71" s="54">
        <f t="shared" si="57"/>
        <v>266</v>
      </c>
      <c r="AQ71" s="53">
        <f t="shared" si="94"/>
        <v>5</v>
      </c>
      <c r="AR71" s="54">
        <f t="shared" si="58"/>
        <v>242</v>
      </c>
      <c r="AS71" s="53">
        <f t="shared" si="95"/>
        <v>5</v>
      </c>
      <c r="AT71" s="54">
        <f t="shared" si="59"/>
        <v>218</v>
      </c>
      <c r="AU71" s="53">
        <f t="shared" si="96"/>
        <v>5</v>
      </c>
      <c r="AV71" s="54">
        <f t="shared" si="60"/>
        <v>194</v>
      </c>
      <c r="AW71" s="53">
        <f t="shared" si="97"/>
        <v>5</v>
      </c>
      <c r="AX71" s="54">
        <f t="shared" si="61"/>
        <v>170</v>
      </c>
      <c r="AY71" s="53">
        <f t="shared" si="85"/>
        <v>5</v>
      </c>
      <c r="AZ71" s="54">
        <f t="shared" si="62"/>
        <v>160</v>
      </c>
      <c r="BA71" s="53">
        <f t="shared" si="86"/>
        <v>5</v>
      </c>
      <c r="BB71" s="54">
        <f t="shared" ref="BB71:BB105" si="103">BB70+BA71</f>
        <v>136</v>
      </c>
      <c r="BC71" s="53">
        <f t="shared" si="87"/>
        <v>5</v>
      </c>
      <c r="BD71" s="54">
        <f t="shared" ref="BD71:BD105" si="104">BD70+BC71</f>
        <v>112</v>
      </c>
      <c r="BE71" s="38"/>
      <c r="BF71" s="38"/>
      <c r="BG71" s="38"/>
      <c r="BK71" s="38"/>
      <c r="BL71" s="38"/>
      <c r="BM71" s="38"/>
      <c r="BN71" s="38"/>
      <c r="BO71" s="38"/>
      <c r="BP71" s="38"/>
      <c r="BQ71" s="38"/>
      <c r="BR71" s="38"/>
      <c r="BS71" s="60">
        <v>2</v>
      </c>
      <c r="BT71" s="61">
        <f t="shared" si="46"/>
        <v>405.5</v>
      </c>
      <c r="BU71" s="67">
        <f t="shared" si="98"/>
        <v>5</v>
      </c>
      <c r="BV71" s="68">
        <f t="shared" si="47"/>
        <v>407</v>
      </c>
      <c r="BW71" s="64">
        <f t="shared" si="48"/>
        <v>7500</v>
      </c>
      <c r="BX71" s="65">
        <v>7500</v>
      </c>
      <c r="BY71" s="87"/>
      <c r="BZ71" s="66">
        <f t="shared" si="84"/>
        <v>67</v>
      </c>
      <c r="CA71" s="12" t="s">
        <v>182</v>
      </c>
      <c r="CB71" s="38"/>
      <c r="CC71" s="38"/>
      <c r="CD71" s="38"/>
      <c r="CE71" s="38"/>
      <c r="CF71" s="38"/>
      <c r="CG71" s="38"/>
      <c r="CH71" s="38"/>
    </row>
    <row r="72" spans="22:86" ht="15" customHeight="1" x14ac:dyDescent="0.25">
      <c r="V72" s="12" t="s">
        <v>183</v>
      </c>
      <c r="W72" s="78"/>
      <c r="X72" s="78"/>
      <c r="Y72" s="78"/>
      <c r="Z72" s="37">
        <f t="shared" si="99"/>
        <v>72</v>
      </c>
      <c r="AA72" s="56">
        <v>6</v>
      </c>
      <c r="AB72" s="57"/>
      <c r="AC72" s="58">
        <f t="shared" si="100"/>
        <v>416</v>
      </c>
      <c r="AD72" s="59">
        <f t="shared" si="88"/>
        <v>17.333333333333332</v>
      </c>
      <c r="AE72" s="53">
        <f t="shared" si="101"/>
        <v>6</v>
      </c>
      <c r="AF72" s="54">
        <f t="shared" si="102"/>
        <v>392</v>
      </c>
      <c r="AG72" s="53">
        <f t="shared" si="89"/>
        <v>6</v>
      </c>
      <c r="AH72" s="54">
        <f t="shared" si="53"/>
        <v>368</v>
      </c>
      <c r="AI72" s="53">
        <f t="shared" si="90"/>
        <v>6</v>
      </c>
      <c r="AJ72" s="54">
        <f t="shared" si="54"/>
        <v>344</v>
      </c>
      <c r="AK72" s="53">
        <f t="shared" si="91"/>
        <v>6</v>
      </c>
      <c r="AL72" s="54">
        <f t="shared" si="55"/>
        <v>320</v>
      </c>
      <c r="AM72" s="53">
        <f t="shared" si="92"/>
        <v>6</v>
      </c>
      <c r="AN72" s="54">
        <f t="shared" si="56"/>
        <v>296</v>
      </c>
      <c r="AO72" s="53">
        <f t="shared" si="93"/>
        <v>6</v>
      </c>
      <c r="AP72" s="54">
        <f t="shared" si="57"/>
        <v>272</v>
      </c>
      <c r="AQ72" s="53">
        <f t="shared" si="94"/>
        <v>6</v>
      </c>
      <c r="AR72" s="54">
        <f t="shared" si="58"/>
        <v>248</v>
      </c>
      <c r="AS72" s="53">
        <f t="shared" si="95"/>
        <v>6</v>
      </c>
      <c r="AT72" s="54">
        <f t="shared" si="59"/>
        <v>224</v>
      </c>
      <c r="AU72" s="53">
        <f t="shared" si="96"/>
        <v>6</v>
      </c>
      <c r="AV72" s="54">
        <f t="shared" si="60"/>
        <v>200</v>
      </c>
      <c r="AW72" s="53">
        <f t="shared" si="97"/>
        <v>6</v>
      </c>
      <c r="AX72" s="54">
        <f t="shared" si="61"/>
        <v>176</v>
      </c>
      <c r="AY72" s="53">
        <f t="shared" si="85"/>
        <v>6</v>
      </c>
      <c r="AZ72" s="54">
        <f t="shared" si="62"/>
        <v>166</v>
      </c>
      <c r="BA72" s="53">
        <f t="shared" si="86"/>
        <v>6</v>
      </c>
      <c r="BB72" s="54">
        <f t="shared" si="103"/>
        <v>142</v>
      </c>
      <c r="BC72" s="53">
        <f t="shared" si="87"/>
        <v>6</v>
      </c>
      <c r="BD72" s="54">
        <f t="shared" si="104"/>
        <v>118</v>
      </c>
      <c r="BE72" s="38"/>
      <c r="BF72" s="38"/>
      <c r="BG72" s="38"/>
      <c r="BK72" s="38"/>
      <c r="BL72" s="38"/>
      <c r="BM72" s="38"/>
      <c r="BN72" s="38"/>
      <c r="BO72" s="38"/>
      <c r="BP72" s="38"/>
      <c r="BQ72" s="38"/>
      <c r="BR72" s="38"/>
      <c r="BS72" s="60">
        <v>1</v>
      </c>
      <c r="BT72" s="61">
        <f t="shared" ref="BT72:BT107" si="105">BT71+BS72</f>
        <v>406.5</v>
      </c>
      <c r="BU72" s="67">
        <f t="shared" si="98"/>
        <v>6</v>
      </c>
      <c r="BV72" s="68">
        <f t="shared" ref="BV72:BV107" si="106">BV71+BU72</f>
        <v>413</v>
      </c>
      <c r="BW72" s="64">
        <f t="shared" ref="BW72:BW107" si="107">BX71</f>
        <v>7500</v>
      </c>
      <c r="BX72" s="65">
        <v>7500</v>
      </c>
      <c r="BY72" s="87"/>
      <c r="BZ72" s="66">
        <f t="shared" si="84"/>
        <v>68</v>
      </c>
      <c r="CA72" s="12" t="s">
        <v>184</v>
      </c>
      <c r="CB72" s="38"/>
      <c r="CC72" s="38"/>
      <c r="CD72" s="38"/>
      <c r="CE72" s="38"/>
      <c r="CF72" s="38"/>
      <c r="CG72" s="38"/>
      <c r="CH72" s="38"/>
    </row>
    <row r="73" spans="22:86" ht="15" customHeight="1" x14ac:dyDescent="0.25">
      <c r="V73" s="12" t="s">
        <v>185</v>
      </c>
      <c r="W73" s="78"/>
      <c r="X73" s="78"/>
      <c r="Y73" s="78"/>
      <c r="Z73" s="37">
        <f t="shared" si="99"/>
        <v>73</v>
      </c>
      <c r="AA73" s="56">
        <v>6</v>
      </c>
      <c r="AB73" s="57"/>
      <c r="AC73" s="58">
        <f t="shared" si="100"/>
        <v>422</v>
      </c>
      <c r="AD73" s="59">
        <f t="shared" si="88"/>
        <v>17.583333333333332</v>
      </c>
      <c r="AE73" s="53">
        <f t="shared" si="101"/>
        <v>6</v>
      </c>
      <c r="AF73" s="54">
        <f t="shared" si="102"/>
        <v>398</v>
      </c>
      <c r="AG73" s="53">
        <f t="shared" si="89"/>
        <v>6</v>
      </c>
      <c r="AH73" s="54">
        <f t="shared" si="53"/>
        <v>374</v>
      </c>
      <c r="AI73" s="53">
        <f t="shared" si="90"/>
        <v>6</v>
      </c>
      <c r="AJ73" s="54">
        <f t="shared" si="54"/>
        <v>350</v>
      </c>
      <c r="AK73" s="53">
        <f t="shared" si="91"/>
        <v>6</v>
      </c>
      <c r="AL73" s="54">
        <f t="shared" si="55"/>
        <v>326</v>
      </c>
      <c r="AM73" s="53">
        <f t="shared" si="92"/>
        <v>6</v>
      </c>
      <c r="AN73" s="54">
        <f t="shared" si="56"/>
        <v>302</v>
      </c>
      <c r="AO73" s="53">
        <f t="shared" si="93"/>
        <v>6</v>
      </c>
      <c r="AP73" s="54">
        <f t="shared" si="57"/>
        <v>278</v>
      </c>
      <c r="AQ73" s="53">
        <f t="shared" si="94"/>
        <v>6</v>
      </c>
      <c r="AR73" s="54">
        <f t="shared" si="58"/>
        <v>254</v>
      </c>
      <c r="AS73" s="53">
        <f t="shared" si="95"/>
        <v>6</v>
      </c>
      <c r="AT73" s="54">
        <f t="shared" si="59"/>
        <v>230</v>
      </c>
      <c r="AU73" s="53">
        <f t="shared" si="96"/>
        <v>6</v>
      </c>
      <c r="AV73" s="54">
        <f t="shared" si="60"/>
        <v>206</v>
      </c>
      <c r="AW73" s="53">
        <f t="shared" si="97"/>
        <v>6</v>
      </c>
      <c r="AX73" s="54">
        <f t="shared" si="61"/>
        <v>182</v>
      </c>
      <c r="AY73" s="53">
        <f t="shared" si="85"/>
        <v>6</v>
      </c>
      <c r="AZ73" s="54">
        <f t="shared" si="62"/>
        <v>172</v>
      </c>
      <c r="BA73" s="53">
        <f t="shared" si="86"/>
        <v>6</v>
      </c>
      <c r="BB73" s="54">
        <f t="shared" si="103"/>
        <v>148</v>
      </c>
      <c r="BC73" s="53">
        <f t="shared" si="87"/>
        <v>6</v>
      </c>
      <c r="BD73" s="54">
        <f t="shared" si="104"/>
        <v>124</v>
      </c>
      <c r="BE73" s="38"/>
      <c r="BF73" s="38"/>
      <c r="BG73" s="38"/>
      <c r="BK73" s="38"/>
      <c r="BL73" s="38"/>
      <c r="BM73" s="38"/>
      <c r="BN73" s="38"/>
      <c r="BO73" s="38"/>
      <c r="BP73" s="38"/>
      <c r="BQ73" s="38"/>
      <c r="BR73" s="38"/>
      <c r="BS73" s="60">
        <v>3</v>
      </c>
      <c r="BT73" s="61">
        <f t="shared" si="105"/>
        <v>409.5</v>
      </c>
      <c r="BU73" s="67">
        <f t="shared" si="98"/>
        <v>6</v>
      </c>
      <c r="BV73" s="68">
        <f t="shared" si="106"/>
        <v>419</v>
      </c>
      <c r="BW73" s="64">
        <f t="shared" si="107"/>
        <v>7500</v>
      </c>
      <c r="BX73" s="65">
        <v>7500</v>
      </c>
      <c r="BY73" s="87"/>
      <c r="BZ73" s="66">
        <f t="shared" si="84"/>
        <v>69</v>
      </c>
      <c r="CA73" s="12" t="s">
        <v>186</v>
      </c>
      <c r="CB73" s="38"/>
      <c r="CC73" s="38"/>
      <c r="CD73" s="38"/>
      <c r="CE73" s="38"/>
      <c r="CF73" s="38"/>
      <c r="CG73" s="38"/>
      <c r="CH73" s="38"/>
    </row>
    <row r="74" spans="22:86" ht="15" customHeight="1" thickBot="1" x14ac:dyDescent="0.3">
      <c r="V74" s="12" t="s">
        <v>187</v>
      </c>
      <c r="W74" s="78"/>
      <c r="X74" s="78"/>
      <c r="Y74" s="78"/>
      <c r="Z74" s="37">
        <f t="shared" si="99"/>
        <v>74</v>
      </c>
      <c r="AA74" s="56">
        <v>6</v>
      </c>
      <c r="AB74" s="57"/>
      <c r="AC74" s="58">
        <f t="shared" si="100"/>
        <v>428</v>
      </c>
      <c r="AD74" s="59">
        <f t="shared" si="88"/>
        <v>17.833333333333332</v>
      </c>
      <c r="AE74" s="53">
        <f t="shared" si="101"/>
        <v>6</v>
      </c>
      <c r="AF74" s="54">
        <f t="shared" si="102"/>
        <v>404</v>
      </c>
      <c r="AG74" s="53">
        <f t="shared" si="89"/>
        <v>6</v>
      </c>
      <c r="AH74" s="54">
        <f t="shared" si="53"/>
        <v>380</v>
      </c>
      <c r="AI74" s="53">
        <f t="shared" si="90"/>
        <v>6</v>
      </c>
      <c r="AJ74" s="54">
        <f t="shared" si="54"/>
        <v>356</v>
      </c>
      <c r="AK74" s="53">
        <f t="shared" si="91"/>
        <v>6</v>
      </c>
      <c r="AL74" s="54">
        <f t="shared" si="55"/>
        <v>332</v>
      </c>
      <c r="AM74" s="53">
        <f t="shared" si="92"/>
        <v>6</v>
      </c>
      <c r="AN74" s="54">
        <f t="shared" si="56"/>
        <v>308</v>
      </c>
      <c r="AO74" s="53">
        <f t="shared" si="93"/>
        <v>6</v>
      </c>
      <c r="AP74" s="54">
        <f t="shared" si="57"/>
        <v>284</v>
      </c>
      <c r="AQ74" s="53">
        <f t="shared" si="94"/>
        <v>6</v>
      </c>
      <c r="AR74" s="54">
        <f t="shared" si="58"/>
        <v>260</v>
      </c>
      <c r="AS74" s="53">
        <f t="shared" si="95"/>
        <v>6</v>
      </c>
      <c r="AT74" s="54">
        <f t="shared" si="59"/>
        <v>236</v>
      </c>
      <c r="AU74" s="53">
        <f t="shared" si="96"/>
        <v>6</v>
      </c>
      <c r="AV74" s="54">
        <f t="shared" si="60"/>
        <v>212</v>
      </c>
      <c r="AW74" s="53">
        <f t="shared" si="97"/>
        <v>6</v>
      </c>
      <c r="AX74" s="54">
        <f t="shared" si="61"/>
        <v>188</v>
      </c>
      <c r="AY74" s="53">
        <f t="shared" si="85"/>
        <v>6</v>
      </c>
      <c r="AZ74" s="54">
        <f t="shared" si="62"/>
        <v>178</v>
      </c>
      <c r="BA74" s="53">
        <f t="shared" si="86"/>
        <v>6</v>
      </c>
      <c r="BB74" s="54">
        <f t="shared" si="103"/>
        <v>154</v>
      </c>
      <c r="BC74" s="53">
        <f t="shared" si="87"/>
        <v>6</v>
      </c>
      <c r="BD74" s="54">
        <f t="shared" si="104"/>
        <v>130</v>
      </c>
      <c r="BE74" s="38"/>
      <c r="BF74" s="38"/>
      <c r="BG74" s="38"/>
      <c r="BK74" s="38"/>
      <c r="BL74" s="38"/>
      <c r="BM74" s="38"/>
      <c r="BN74" s="38"/>
      <c r="BO74" s="38"/>
      <c r="BP74" s="38"/>
      <c r="BQ74" s="38"/>
      <c r="BR74" s="38"/>
      <c r="BS74" s="60">
        <v>4.5</v>
      </c>
      <c r="BT74" s="61">
        <f t="shared" si="105"/>
        <v>414</v>
      </c>
      <c r="BU74" s="67">
        <f t="shared" si="98"/>
        <v>6</v>
      </c>
      <c r="BV74" s="68">
        <f t="shared" si="106"/>
        <v>425</v>
      </c>
      <c r="BW74" s="64">
        <f t="shared" si="107"/>
        <v>7500</v>
      </c>
      <c r="BX74" s="65">
        <v>7500</v>
      </c>
      <c r="BY74" s="88"/>
      <c r="BZ74" s="66">
        <f t="shared" si="84"/>
        <v>70</v>
      </c>
      <c r="CA74" s="12" t="s">
        <v>188</v>
      </c>
      <c r="CB74" s="38"/>
      <c r="CC74" s="38"/>
      <c r="CD74" s="38"/>
      <c r="CE74" s="38"/>
      <c r="CF74" s="38"/>
      <c r="CG74" s="38"/>
      <c r="CH74" s="38"/>
    </row>
    <row r="75" spans="22:86" ht="15" customHeight="1" x14ac:dyDescent="0.25">
      <c r="V75" s="12" t="s">
        <v>189</v>
      </c>
      <c r="W75" s="78"/>
      <c r="X75" s="78"/>
      <c r="Y75" s="78"/>
      <c r="Z75" s="37">
        <f t="shared" si="99"/>
        <v>75</v>
      </c>
      <c r="AA75" s="56">
        <v>74</v>
      </c>
      <c r="AB75" s="57"/>
      <c r="AC75" s="58">
        <f t="shared" si="100"/>
        <v>502</v>
      </c>
      <c r="AD75" s="59">
        <f t="shared" si="88"/>
        <v>20.916666666666668</v>
      </c>
      <c r="AE75" s="53">
        <f t="shared" si="101"/>
        <v>74</v>
      </c>
      <c r="AF75" s="54">
        <f t="shared" si="102"/>
        <v>478</v>
      </c>
      <c r="AG75" s="53">
        <f t="shared" si="89"/>
        <v>74</v>
      </c>
      <c r="AH75" s="54">
        <f t="shared" si="53"/>
        <v>454</v>
      </c>
      <c r="AI75" s="53">
        <f t="shared" si="90"/>
        <v>74</v>
      </c>
      <c r="AJ75" s="54">
        <f t="shared" si="54"/>
        <v>430</v>
      </c>
      <c r="AK75" s="53">
        <f t="shared" si="91"/>
        <v>74</v>
      </c>
      <c r="AL75" s="54">
        <f t="shared" si="55"/>
        <v>406</v>
      </c>
      <c r="AM75" s="53">
        <f t="shared" si="92"/>
        <v>74</v>
      </c>
      <c r="AN75" s="54">
        <f t="shared" si="56"/>
        <v>382</v>
      </c>
      <c r="AO75" s="53">
        <f t="shared" si="93"/>
        <v>74</v>
      </c>
      <c r="AP75" s="54">
        <f t="shared" si="57"/>
        <v>358</v>
      </c>
      <c r="AQ75" s="53">
        <f t="shared" si="94"/>
        <v>74</v>
      </c>
      <c r="AR75" s="54">
        <f t="shared" si="58"/>
        <v>334</v>
      </c>
      <c r="AS75" s="53">
        <f t="shared" si="95"/>
        <v>74</v>
      </c>
      <c r="AT75" s="54">
        <f t="shared" si="59"/>
        <v>310</v>
      </c>
      <c r="AU75" s="53">
        <f t="shared" si="96"/>
        <v>74</v>
      </c>
      <c r="AV75" s="54">
        <f t="shared" si="60"/>
        <v>286</v>
      </c>
      <c r="AW75" s="53">
        <f t="shared" si="97"/>
        <v>74</v>
      </c>
      <c r="AX75" s="54">
        <f t="shared" si="61"/>
        <v>262</v>
      </c>
      <c r="AY75" s="53">
        <f t="shared" si="85"/>
        <v>74</v>
      </c>
      <c r="AZ75" s="54">
        <f t="shared" si="62"/>
        <v>252</v>
      </c>
      <c r="BA75" s="53">
        <f t="shared" si="86"/>
        <v>74</v>
      </c>
      <c r="BB75" s="54">
        <f t="shared" si="103"/>
        <v>228</v>
      </c>
      <c r="BC75" s="53">
        <f t="shared" si="87"/>
        <v>74</v>
      </c>
      <c r="BD75" s="54">
        <f t="shared" si="104"/>
        <v>204</v>
      </c>
      <c r="BE75" s="38"/>
      <c r="BF75" s="38"/>
      <c r="BG75" s="38"/>
      <c r="BK75" s="38"/>
      <c r="BL75" s="38"/>
      <c r="BM75" s="38"/>
      <c r="BN75" s="38"/>
      <c r="BO75" s="38"/>
      <c r="BP75" s="38"/>
      <c r="BQ75" s="38"/>
      <c r="BR75" s="38"/>
      <c r="BS75" s="60">
        <v>74</v>
      </c>
      <c r="BT75" s="61">
        <f t="shared" si="105"/>
        <v>488</v>
      </c>
      <c r="BU75" s="67">
        <f t="shared" si="98"/>
        <v>74</v>
      </c>
      <c r="BV75" s="68">
        <f t="shared" si="106"/>
        <v>499</v>
      </c>
      <c r="BW75" s="64">
        <f t="shared" si="107"/>
        <v>7500</v>
      </c>
      <c r="BX75" s="65">
        <v>11121</v>
      </c>
      <c r="BY75" s="86" t="s">
        <v>190</v>
      </c>
      <c r="BZ75" s="66">
        <f t="shared" si="84"/>
        <v>71</v>
      </c>
      <c r="CA75" s="12" t="s">
        <v>191</v>
      </c>
      <c r="CB75" s="38"/>
      <c r="CC75" s="38"/>
      <c r="CD75" s="38"/>
      <c r="CE75" s="38"/>
      <c r="CF75" s="38"/>
      <c r="CG75" s="38"/>
      <c r="CH75" s="38"/>
    </row>
    <row r="76" spans="22:86" ht="15" customHeight="1" x14ac:dyDescent="0.25">
      <c r="V76" s="12" t="s">
        <v>192</v>
      </c>
      <c r="W76" s="78"/>
      <c r="X76" s="78"/>
      <c r="Y76" s="78"/>
      <c r="Z76" s="37">
        <f t="shared" si="99"/>
        <v>76</v>
      </c>
      <c r="AA76" s="56">
        <v>6</v>
      </c>
      <c r="AB76" s="57"/>
      <c r="AC76" s="58">
        <f t="shared" si="100"/>
        <v>508</v>
      </c>
      <c r="AD76" s="59">
        <f t="shared" si="88"/>
        <v>21.166666666666668</v>
      </c>
      <c r="AE76" s="53">
        <f t="shared" si="101"/>
        <v>6</v>
      </c>
      <c r="AF76" s="54">
        <f t="shared" si="102"/>
        <v>484</v>
      </c>
      <c r="AG76" s="53">
        <f t="shared" si="89"/>
        <v>6</v>
      </c>
      <c r="AH76" s="54">
        <f t="shared" si="53"/>
        <v>460</v>
      </c>
      <c r="AI76" s="53">
        <f t="shared" si="90"/>
        <v>6</v>
      </c>
      <c r="AJ76" s="54">
        <f t="shared" si="54"/>
        <v>436</v>
      </c>
      <c r="AK76" s="53">
        <f t="shared" si="91"/>
        <v>6</v>
      </c>
      <c r="AL76" s="54">
        <f t="shared" si="55"/>
        <v>412</v>
      </c>
      <c r="AM76" s="53">
        <f t="shared" si="92"/>
        <v>6</v>
      </c>
      <c r="AN76" s="54">
        <f t="shared" si="56"/>
        <v>388</v>
      </c>
      <c r="AO76" s="53">
        <f t="shared" si="93"/>
        <v>6</v>
      </c>
      <c r="AP76" s="54">
        <f t="shared" si="57"/>
        <v>364</v>
      </c>
      <c r="AQ76" s="53">
        <f t="shared" si="94"/>
        <v>6</v>
      </c>
      <c r="AR76" s="54">
        <f t="shared" si="58"/>
        <v>340</v>
      </c>
      <c r="AS76" s="53">
        <f t="shared" si="95"/>
        <v>6</v>
      </c>
      <c r="AT76" s="54">
        <f t="shared" si="59"/>
        <v>316</v>
      </c>
      <c r="AU76" s="53">
        <f t="shared" si="96"/>
        <v>6</v>
      </c>
      <c r="AV76" s="54">
        <f t="shared" si="60"/>
        <v>292</v>
      </c>
      <c r="AW76" s="53">
        <f t="shared" si="97"/>
        <v>6</v>
      </c>
      <c r="AX76" s="54">
        <f t="shared" si="61"/>
        <v>268</v>
      </c>
      <c r="AY76" s="53">
        <f t="shared" si="85"/>
        <v>6</v>
      </c>
      <c r="AZ76" s="54">
        <f t="shared" si="62"/>
        <v>258</v>
      </c>
      <c r="BA76" s="53">
        <f t="shared" si="86"/>
        <v>6</v>
      </c>
      <c r="BB76" s="54">
        <f t="shared" si="103"/>
        <v>234</v>
      </c>
      <c r="BC76" s="53">
        <f t="shared" si="87"/>
        <v>6</v>
      </c>
      <c r="BD76" s="54">
        <f t="shared" si="104"/>
        <v>210</v>
      </c>
      <c r="BE76" s="38"/>
      <c r="BF76" s="38"/>
      <c r="BG76" s="38"/>
      <c r="BK76" s="38"/>
      <c r="BL76" s="38"/>
      <c r="BM76" s="38"/>
      <c r="BN76" s="38"/>
      <c r="BO76" s="38"/>
      <c r="BP76" s="38"/>
      <c r="BQ76" s="38"/>
      <c r="BR76" s="38"/>
      <c r="BS76" s="60">
        <v>6</v>
      </c>
      <c r="BT76" s="61">
        <f t="shared" si="105"/>
        <v>494</v>
      </c>
      <c r="BU76" s="67">
        <f t="shared" si="98"/>
        <v>6</v>
      </c>
      <c r="BV76" s="68">
        <f t="shared" si="106"/>
        <v>505</v>
      </c>
      <c r="BW76" s="64">
        <f t="shared" si="107"/>
        <v>11121</v>
      </c>
      <c r="BX76" s="65">
        <v>11121</v>
      </c>
      <c r="BY76" s="87"/>
      <c r="BZ76" s="66">
        <f t="shared" si="84"/>
        <v>72</v>
      </c>
      <c r="CA76" s="12" t="s">
        <v>193</v>
      </c>
      <c r="CB76" s="38"/>
      <c r="CC76" s="38"/>
      <c r="CD76" s="38"/>
      <c r="CE76" s="38"/>
      <c r="CF76" s="38"/>
      <c r="CG76" s="38"/>
      <c r="CH76" s="38"/>
    </row>
    <row r="77" spans="22:86" ht="15" customHeight="1" x14ac:dyDescent="0.25">
      <c r="V77" s="12" t="s">
        <v>194</v>
      </c>
      <c r="W77" s="78"/>
      <c r="X77" s="78"/>
      <c r="Y77" s="78"/>
      <c r="Z77" s="37">
        <f t="shared" si="99"/>
        <v>77</v>
      </c>
      <c r="AA77" s="56">
        <v>24</v>
      </c>
      <c r="AB77" s="57"/>
      <c r="AC77" s="58">
        <f t="shared" si="100"/>
        <v>532</v>
      </c>
      <c r="AD77" s="59">
        <f t="shared" si="88"/>
        <v>22.166666666666668</v>
      </c>
      <c r="AE77" s="53">
        <f t="shared" si="101"/>
        <v>24</v>
      </c>
      <c r="AF77" s="54">
        <f t="shared" si="102"/>
        <v>508</v>
      </c>
      <c r="AG77" s="53">
        <f t="shared" si="89"/>
        <v>24</v>
      </c>
      <c r="AH77" s="54">
        <f t="shared" si="53"/>
        <v>484</v>
      </c>
      <c r="AI77" s="53">
        <f t="shared" si="90"/>
        <v>24</v>
      </c>
      <c r="AJ77" s="54">
        <f t="shared" si="54"/>
        <v>460</v>
      </c>
      <c r="AK77" s="53">
        <f t="shared" si="91"/>
        <v>24</v>
      </c>
      <c r="AL77" s="54">
        <f t="shared" si="55"/>
        <v>436</v>
      </c>
      <c r="AM77" s="53">
        <f t="shared" si="92"/>
        <v>24</v>
      </c>
      <c r="AN77" s="54">
        <f t="shared" si="56"/>
        <v>412</v>
      </c>
      <c r="AO77" s="53">
        <f t="shared" si="93"/>
        <v>24</v>
      </c>
      <c r="AP77" s="54">
        <f t="shared" si="57"/>
        <v>388</v>
      </c>
      <c r="AQ77" s="53">
        <f t="shared" si="94"/>
        <v>24</v>
      </c>
      <c r="AR77" s="54">
        <f t="shared" si="58"/>
        <v>364</v>
      </c>
      <c r="AS77" s="53">
        <f t="shared" si="95"/>
        <v>24</v>
      </c>
      <c r="AT77" s="54">
        <f t="shared" si="59"/>
        <v>340</v>
      </c>
      <c r="AU77" s="53">
        <f t="shared" si="96"/>
        <v>24</v>
      </c>
      <c r="AV77" s="54">
        <f t="shared" si="60"/>
        <v>316</v>
      </c>
      <c r="AW77" s="53">
        <f t="shared" si="97"/>
        <v>24</v>
      </c>
      <c r="AX77" s="54">
        <f t="shared" si="61"/>
        <v>292</v>
      </c>
      <c r="AY77" s="53">
        <f t="shared" si="85"/>
        <v>24</v>
      </c>
      <c r="AZ77" s="54">
        <f t="shared" si="62"/>
        <v>282</v>
      </c>
      <c r="BA77" s="53">
        <f t="shared" si="86"/>
        <v>24</v>
      </c>
      <c r="BB77" s="54">
        <f t="shared" si="103"/>
        <v>258</v>
      </c>
      <c r="BC77" s="53">
        <f t="shared" si="87"/>
        <v>24</v>
      </c>
      <c r="BD77" s="54">
        <f t="shared" si="104"/>
        <v>234</v>
      </c>
      <c r="BE77" s="38"/>
      <c r="BF77" s="38"/>
      <c r="BG77" s="38"/>
      <c r="BK77" s="38"/>
      <c r="BL77" s="38"/>
      <c r="BM77" s="38"/>
      <c r="BN77" s="38"/>
      <c r="BO77" s="38"/>
      <c r="BP77" s="38"/>
      <c r="BQ77" s="38"/>
      <c r="BR77" s="38"/>
      <c r="BS77" s="60">
        <v>24</v>
      </c>
      <c r="BT77" s="61">
        <f t="shared" si="105"/>
        <v>518</v>
      </c>
      <c r="BU77" s="67">
        <f t="shared" si="98"/>
        <v>24</v>
      </c>
      <c r="BV77" s="68">
        <f t="shared" si="106"/>
        <v>529</v>
      </c>
      <c r="BW77" s="64">
        <f t="shared" si="107"/>
        <v>11121</v>
      </c>
      <c r="BX77" s="65">
        <v>11121</v>
      </c>
      <c r="BY77" s="87"/>
      <c r="BZ77" s="66">
        <f t="shared" si="84"/>
        <v>73</v>
      </c>
      <c r="CA77" s="12" t="s">
        <v>195</v>
      </c>
      <c r="CB77" s="38"/>
      <c r="CC77" s="38"/>
      <c r="CD77" s="38"/>
      <c r="CE77" s="38"/>
      <c r="CF77" s="38"/>
      <c r="CG77" s="38"/>
      <c r="CH77" s="38"/>
    </row>
    <row r="78" spans="22:86" ht="15" customHeight="1" x14ac:dyDescent="0.25">
      <c r="V78" s="12" t="s">
        <v>196</v>
      </c>
      <c r="W78" s="78"/>
      <c r="X78" s="78"/>
      <c r="Y78" s="78"/>
      <c r="Z78" s="37">
        <f t="shared" si="99"/>
        <v>78</v>
      </c>
      <c r="AA78" s="56">
        <v>77</v>
      </c>
      <c r="AB78" s="57"/>
      <c r="AC78" s="58">
        <f t="shared" si="100"/>
        <v>609</v>
      </c>
      <c r="AD78" s="59">
        <f t="shared" si="88"/>
        <v>25.375</v>
      </c>
      <c r="AE78" s="53">
        <f t="shared" si="101"/>
        <v>77</v>
      </c>
      <c r="AF78" s="54">
        <f t="shared" si="102"/>
        <v>585</v>
      </c>
      <c r="AG78" s="53">
        <f t="shared" si="89"/>
        <v>77</v>
      </c>
      <c r="AH78" s="54">
        <f t="shared" si="53"/>
        <v>561</v>
      </c>
      <c r="AI78" s="53">
        <f t="shared" si="90"/>
        <v>77</v>
      </c>
      <c r="AJ78" s="54">
        <f t="shared" si="54"/>
        <v>537</v>
      </c>
      <c r="AK78" s="53">
        <f t="shared" si="91"/>
        <v>77</v>
      </c>
      <c r="AL78" s="54">
        <f t="shared" si="55"/>
        <v>513</v>
      </c>
      <c r="AM78" s="53">
        <f t="shared" si="92"/>
        <v>77</v>
      </c>
      <c r="AN78" s="54">
        <f t="shared" si="56"/>
        <v>489</v>
      </c>
      <c r="AO78" s="53">
        <f t="shared" si="93"/>
        <v>77</v>
      </c>
      <c r="AP78" s="54">
        <f t="shared" si="57"/>
        <v>465</v>
      </c>
      <c r="AQ78" s="53">
        <f t="shared" si="94"/>
        <v>77</v>
      </c>
      <c r="AR78" s="54">
        <f t="shared" si="58"/>
        <v>441</v>
      </c>
      <c r="AS78" s="53">
        <f t="shared" si="95"/>
        <v>77</v>
      </c>
      <c r="AT78" s="54">
        <f t="shared" si="59"/>
        <v>417</v>
      </c>
      <c r="AU78" s="53">
        <f t="shared" si="96"/>
        <v>77</v>
      </c>
      <c r="AV78" s="54">
        <f t="shared" si="60"/>
        <v>393</v>
      </c>
      <c r="AW78" s="53">
        <f t="shared" si="97"/>
        <v>77</v>
      </c>
      <c r="AX78" s="54">
        <f t="shared" si="61"/>
        <v>369</v>
      </c>
      <c r="AY78" s="53">
        <f t="shared" si="85"/>
        <v>77</v>
      </c>
      <c r="AZ78" s="54">
        <f t="shared" si="62"/>
        <v>359</v>
      </c>
      <c r="BA78" s="53">
        <f t="shared" si="86"/>
        <v>77</v>
      </c>
      <c r="BB78" s="54">
        <f t="shared" si="103"/>
        <v>335</v>
      </c>
      <c r="BC78" s="53">
        <f t="shared" si="87"/>
        <v>77</v>
      </c>
      <c r="BD78" s="54">
        <f t="shared" si="104"/>
        <v>311</v>
      </c>
      <c r="BE78" s="38"/>
      <c r="BF78" s="38"/>
      <c r="BG78" s="38"/>
      <c r="BK78" s="38"/>
      <c r="BL78" s="38"/>
      <c r="BM78" s="38"/>
      <c r="BN78" s="38"/>
      <c r="BO78" s="38"/>
      <c r="BP78" s="38"/>
      <c r="BQ78" s="38"/>
      <c r="BR78" s="38"/>
      <c r="BS78" s="60">
        <v>71</v>
      </c>
      <c r="BT78" s="61">
        <f t="shared" si="105"/>
        <v>589</v>
      </c>
      <c r="BU78" s="67">
        <f t="shared" si="98"/>
        <v>77</v>
      </c>
      <c r="BV78" s="68">
        <f t="shared" si="106"/>
        <v>606</v>
      </c>
      <c r="BW78" s="64">
        <f t="shared" si="107"/>
        <v>11121</v>
      </c>
      <c r="BX78" s="65">
        <v>11496</v>
      </c>
      <c r="BY78" s="87"/>
      <c r="BZ78" s="66">
        <f t="shared" si="84"/>
        <v>74</v>
      </c>
      <c r="CA78" s="12" t="s">
        <v>197</v>
      </c>
      <c r="CB78" s="38"/>
      <c r="CC78" s="38"/>
      <c r="CD78" s="38"/>
      <c r="CE78" s="38"/>
      <c r="CF78" s="38"/>
      <c r="CG78" s="38"/>
      <c r="CH78" s="38"/>
    </row>
    <row r="79" spans="22:86" ht="15" customHeight="1" x14ac:dyDescent="0.25">
      <c r="V79" s="12" t="s">
        <v>198</v>
      </c>
      <c r="W79" s="78"/>
      <c r="X79" s="78"/>
      <c r="Y79" s="78"/>
      <c r="Z79" s="37">
        <f t="shared" si="99"/>
        <v>79</v>
      </c>
      <c r="AA79" s="56">
        <v>6</v>
      </c>
      <c r="AB79" s="57"/>
      <c r="AC79" s="58">
        <f t="shared" si="100"/>
        <v>615</v>
      </c>
      <c r="AD79" s="59">
        <f t="shared" si="88"/>
        <v>25.625</v>
      </c>
      <c r="AE79" s="53">
        <f t="shared" si="101"/>
        <v>6</v>
      </c>
      <c r="AF79" s="54">
        <f t="shared" si="102"/>
        <v>591</v>
      </c>
      <c r="AG79" s="53">
        <f t="shared" si="89"/>
        <v>6</v>
      </c>
      <c r="AH79" s="54">
        <f t="shared" si="53"/>
        <v>567</v>
      </c>
      <c r="AI79" s="53">
        <f t="shared" si="90"/>
        <v>6</v>
      </c>
      <c r="AJ79" s="54">
        <f t="shared" si="54"/>
        <v>543</v>
      </c>
      <c r="AK79" s="53">
        <f t="shared" si="91"/>
        <v>6</v>
      </c>
      <c r="AL79" s="54">
        <f t="shared" si="55"/>
        <v>519</v>
      </c>
      <c r="AM79" s="53">
        <f t="shared" si="92"/>
        <v>6</v>
      </c>
      <c r="AN79" s="54">
        <f t="shared" si="56"/>
        <v>495</v>
      </c>
      <c r="AO79" s="53">
        <f t="shared" si="93"/>
        <v>6</v>
      </c>
      <c r="AP79" s="54">
        <f t="shared" si="57"/>
        <v>471</v>
      </c>
      <c r="AQ79" s="53">
        <f t="shared" si="94"/>
        <v>6</v>
      </c>
      <c r="AR79" s="54">
        <f t="shared" si="58"/>
        <v>447</v>
      </c>
      <c r="AS79" s="53">
        <f t="shared" si="95"/>
        <v>6</v>
      </c>
      <c r="AT79" s="54">
        <f t="shared" si="59"/>
        <v>423</v>
      </c>
      <c r="AU79" s="53">
        <f t="shared" si="96"/>
        <v>6</v>
      </c>
      <c r="AV79" s="54">
        <f t="shared" si="60"/>
        <v>399</v>
      </c>
      <c r="AW79" s="53">
        <f t="shared" si="97"/>
        <v>6</v>
      </c>
      <c r="AX79" s="54">
        <f t="shared" si="61"/>
        <v>375</v>
      </c>
      <c r="AY79" s="53">
        <f t="shared" si="85"/>
        <v>6</v>
      </c>
      <c r="AZ79" s="54">
        <f t="shared" si="62"/>
        <v>365</v>
      </c>
      <c r="BA79" s="53">
        <f t="shared" si="86"/>
        <v>6</v>
      </c>
      <c r="BB79" s="54">
        <f t="shared" si="103"/>
        <v>341</v>
      </c>
      <c r="BC79" s="53">
        <f t="shared" si="87"/>
        <v>6</v>
      </c>
      <c r="BD79" s="54">
        <f t="shared" si="104"/>
        <v>317</v>
      </c>
      <c r="BE79" s="38"/>
      <c r="BF79" s="38"/>
      <c r="BG79" s="38"/>
      <c r="BK79" s="38"/>
      <c r="BL79" s="38"/>
      <c r="BM79" s="38"/>
      <c r="BN79" s="38"/>
      <c r="BO79" s="38"/>
      <c r="BP79" s="38"/>
      <c r="BQ79" s="38"/>
      <c r="BR79" s="38"/>
      <c r="BS79" s="60">
        <v>3</v>
      </c>
      <c r="BT79" s="61">
        <f t="shared" si="105"/>
        <v>592</v>
      </c>
      <c r="BU79" s="67">
        <f t="shared" si="98"/>
        <v>6</v>
      </c>
      <c r="BV79" s="68">
        <f t="shared" si="106"/>
        <v>612</v>
      </c>
      <c r="BW79" s="64">
        <f t="shared" si="107"/>
        <v>11496</v>
      </c>
      <c r="BX79" s="65">
        <v>11496</v>
      </c>
      <c r="BY79" s="87"/>
      <c r="BZ79" s="66">
        <f t="shared" si="84"/>
        <v>75</v>
      </c>
      <c r="CA79" s="12" t="s">
        <v>199</v>
      </c>
      <c r="CB79" s="38"/>
      <c r="CC79" s="38"/>
      <c r="CD79" s="38"/>
      <c r="CE79" s="38"/>
      <c r="CF79" s="38"/>
      <c r="CG79" s="38"/>
      <c r="CH79" s="38"/>
    </row>
    <row r="80" spans="22:86" ht="15" customHeight="1" x14ac:dyDescent="0.25">
      <c r="V80" s="12" t="s">
        <v>200</v>
      </c>
      <c r="W80" s="78"/>
      <c r="X80" s="78"/>
      <c r="Y80" s="78"/>
      <c r="Z80" s="37">
        <f t="shared" si="99"/>
        <v>80</v>
      </c>
      <c r="AA80" s="56">
        <v>6</v>
      </c>
      <c r="AB80" s="57"/>
      <c r="AC80" s="58">
        <f t="shared" si="100"/>
        <v>621</v>
      </c>
      <c r="AD80" s="59">
        <f t="shared" si="88"/>
        <v>25.875</v>
      </c>
      <c r="AE80" s="53">
        <f t="shared" si="101"/>
        <v>6</v>
      </c>
      <c r="AF80" s="54">
        <f t="shared" si="102"/>
        <v>597</v>
      </c>
      <c r="AG80" s="53">
        <f t="shared" si="89"/>
        <v>6</v>
      </c>
      <c r="AH80" s="54">
        <f t="shared" si="53"/>
        <v>573</v>
      </c>
      <c r="AI80" s="53">
        <f t="shared" si="90"/>
        <v>6</v>
      </c>
      <c r="AJ80" s="54">
        <f t="shared" si="54"/>
        <v>549</v>
      </c>
      <c r="AK80" s="53">
        <f t="shared" si="91"/>
        <v>6</v>
      </c>
      <c r="AL80" s="54">
        <f t="shared" si="55"/>
        <v>525</v>
      </c>
      <c r="AM80" s="53">
        <f t="shared" si="92"/>
        <v>6</v>
      </c>
      <c r="AN80" s="54">
        <f t="shared" si="56"/>
        <v>501</v>
      </c>
      <c r="AO80" s="53">
        <f t="shared" si="93"/>
        <v>6</v>
      </c>
      <c r="AP80" s="54">
        <f t="shared" si="57"/>
        <v>477</v>
      </c>
      <c r="AQ80" s="53">
        <f t="shared" si="94"/>
        <v>6</v>
      </c>
      <c r="AR80" s="54">
        <f t="shared" si="58"/>
        <v>453</v>
      </c>
      <c r="AS80" s="53">
        <f t="shared" si="95"/>
        <v>6</v>
      </c>
      <c r="AT80" s="54">
        <f t="shared" si="59"/>
        <v>429</v>
      </c>
      <c r="AU80" s="53">
        <f t="shared" si="96"/>
        <v>6</v>
      </c>
      <c r="AV80" s="54">
        <f t="shared" si="60"/>
        <v>405</v>
      </c>
      <c r="AW80" s="53">
        <f t="shared" si="97"/>
        <v>6</v>
      </c>
      <c r="AX80" s="54">
        <f t="shared" si="61"/>
        <v>381</v>
      </c>
      <c r="AY80" s="53">
        <f t="shared" si="85"/>
        <v>6</v>
      </c>
      <c r="AZ80" s="54">
        <f t="shared" si="62"/>
        <v>371</v>
      </c>
      <c r="BA80" s="53">
        <f t="shared" si="86"/>
        <v>6</v>
      </c>
      <c r="BB80" s="54">
        <f t="shared" si="103"/>
        <v>347</v>
      </c>
      <c r="BC80" s="53">
        <f t="shared" si="87"/>
        <v>6</v>
      </c>
      <c r="BD80" s="54">
        <f t="shared" si="104"/>
        <v>323</v>
      </c>
      <c r="BE80" s="38"/>
      <c r="BF80" s="38"/>
      <c r="BG80" s="38"/>
      <c r="BK80" s="38"/>
      <c r="BL80" s="38"/>
      <c r="BM80" s="38"/>
      <c r="BN80" s="38"/>
      <c r="BO80" s="38"/>
      <c r="BP80" s="38"/>
      <c r="BQ80" s="38"/>
      <c r="BR80" s="38"/>
      <c r="BS80" s="60">
        <v>9</v>
      </c>
      <c r="BT80" s="61">
        <f t="shared" si="105"/>
        <v>601</v>
      </c>
      <c r="BU80" s="67">
        <f t="shared" si="98"/>
        <v>6</v>
      </c>
      <c r="BV80" s="68">
        <f t="shared" si="106"/>
        <v>618</v>
      </c>
      <c r="BW80" s="64">
        <f t="shared" si="107"/>
        <v>11496</v>
      </c>
      <c r="BX80" s="65">
        <v>11496</v>
      </c>
      <c r="BY80" s="87"/>
      <c r="BZ80" s="66">
        <f t="shared" si="84"/>
        <v>76</v>
      </c>
      <c r="CA80" s="12" t="s">
        <v>201</v>
      </c>
      <c r="CB80" s="38"/>
      <c r="CC80" s="38"/>
      <c r="CD80" s="38"/>
      <c r="CE80" s="38"/>
      <c r="CF80" s="38"/>
      <c r="CG80" s="38"/>
      <c r="CH80" s="38"/>
    </row>
    <row r="81" spans="22:86" ht="15" customHeight="1" x14ac:dyDescent="0.25">
      <c r="V81" s="12" t="s">
        <v>202</v>
      </c>
      <c r="W81" s="78"/>
      <c r="X81" s="78"/>
      <c r="Y81" s="78"/>
      <c r="Z81" s="37">
        <f t="shared" si="99"/>
        <v>81</v>
      </c>
      <c r="AA81" s="56">
        <v>6</v>
      </c>
      <c r="AB81" s="57"/>
      <c r="AC81" s="58">
        <f t="shared" si="100"/>
        <v>627</v>
      </c>
      <c r="AD81" s="59">
        <f t="shared" si="88"/>
        <v>26.125</v>
      </c>
      <c r="AE81" s="53">
        <f t="shared" si="101"/>
        <v>6</v>
      </c>
      <c r="AF81" s="54">
        <f t="shared" si="102"/>
        <v>603</v>
      </c>
      <c r="AG81" s="53">
        <f t="shared" si="89"/>
        <v>6</v>
      </c>
      <c r="AH81" s="54">
        <f t="shared" si="53"/>
        <v>579</v>
      </c>
      <c r="AI81" s="53">
        <f t="shared" si="90"/>
        <v>6</v>
      </c>
      <c r="AJ81" s="54">
        <f t="shared" si="54"/>
        <v>555</v>
      </c>
      <c r="AK81" s="53">
        <f t="shared" si="91"/>
        <v>6</v>
      </c>
      <c r="AL81" s="54">
        <f t="shared" si="55"/>
        <v>531</v>
      </c>
      <c r="AM81" s="53">
        <f t="shared" si="92"/>
        <v>6</v>
      </c>
      <c r="AN81" s="54">
        <f t="shared" si="56"/>
        <v>507</v>
      </c>
      <c r="AO81" s="53">
        <f t="shared" si="93"/>
        <v>6</v>
      </c>
      <c r="AP81" s="54">
        <f t="shared" si="57"/>
        <v>483</v>
      </c>
      <c r="AQ81" s="53">
        <f t="shared" si="94"/>
        <v>6</v>
      </c>
      <c r="AR81" s="54">
        <f t="shared" si="58"/>
        <v>459</v>
      </c>
      <c r="AS81" s="53">
        <f t="shared" si="95"/>
        <v>6</v>
      </c>
      <c r="AT81" s="54">
        <f t="shared" si="59"/>
        <v>435</v>
      </c>
      <c r="AU81" s="53">
        <f t="shared" si="96"/>
        <v>6</v>
      </c>
      <c r="AV81" s="54">
        <f t="shared" si="60"/>
        <v>411</v>
      </c>
      <c r="AW81" s="53">
        <f t="shared" si="97"/>
        <v>6</v>
      </c>
      <c r="AX81" s="54">
        <f t="shared" si="61"/>
        <v>387</v>
      </c>
      <c r="AY81" s="53">
        <f t="shared" si="85"/>
        <v>6</v>
      </c>
      <c r="AZ81" s="54">
        <f t="shared" si="62"/>
        <v>377</v>
      </c>
      <c r="BA81" s="53">
        <f t="shared" si="86"/>
        <v>6</v>
      </c>
      <c r="BB81" s="54">
        <f t="shared" si="103"/>
        <v>353</v>
      </c>
      <c r="BC81" s="53">
        <f t="shared" si="87"/>
        <v>6</v>
      </c>
      <c r="BD81" s="54">
        <f t="shared" si="104"/>
        <v>329</v>
      </c>
      <c r="BE81" s="38"/>
      <c r="BF81" s="38"/>
      <c r="BG81" s="38"/>
      <c r="BK81" s="38"/>
      <c r="BL81" s="38"/>
      <c r="BM81" s="38"/>
      <c r="BN81" s="38"/>
      <c r="BO81" s="38"/>
      <c r="BP81" s="38"/>
      <c r="BQ81" s="38"/>
      <c r="BR81" s="38"/>
      <c r="BS81" s="60">
        <v>4</v>
      </c>
      <c r="BT81" s="61">
        <f t="shared" si="105"/>
        <v>605</v>
      </c>
      <c r="BU81" s="67">
        <f t="shared" si="98"/>
        <v>6</v>
      </c>
      <c r="BV81" s="68">
        <f t="shared" si="106"/>
        <v>624</v>
      </c>
      <c r="BW81" s="64">
        <f t="shared" si="107"/>
        <v>11496</v>
      </c>
      <c r="BX81" s="65">
        <v>11496</v>
      </c>
      <c r="BY81" s="87"/>
      <c r="BZ81" s="66">
        <f t="shared" si="84"/>
        <v>77</v>
      </c>
      <c r="CA81" s="12" t="s">
        <v>203</v>
      </c>
      <c r="CB81" s="38"/>
      <c r="CC81" s="38"/>
      <c r="CD81" s="38"/>
      <c r="CE81" s="38"/>
      <c r="CF81" s="38"/>
      <c r="CG81" s="38"/>
      <c r="CH81" s="38"/>
    </row>
    <row r="82" spans="22:86" ht="15" customHeight="1" x14ac:dyDescent="0.25">
      <c r="V82" s="12" t="s">
        <v>204</v>
      </c>
      <c r="W82" s="78"/>
      <c r="X82" s="78"/>
      <c r="Y82" s="78"/>
      <c r="Z82" s="37">
        <f t="shared" si="99"/>
        <v>82</v>
      </c>
      <c r="AA82" s="56">
        <v>6</v>
      </c>
      <c r="AB82" s="57"/>
      <c r="AC82" s="58">
        <f t="shared" si="100"/>
        <v>633</v>
      </c>
      <c r="AD82" s="59">
        <f t="shared" si="88"/>
        <v>26.375</v>
      </c>
      <c r="AE82" s="53">
        <f t="shared" si="101"/>
        <v>6</v>
      </c>
      <c r="AF82" s="54">
        <f t="shared" si="102"/>
        <v>609</v>
      </c>
      <c r="AG82" s="53">
        <f t="shared" si="89"/>
        <v>6</v>
      </c>
      <c r="AH82" s="54">
        <f t="shared" ref="AH82:AH105" si="108">AH81+AG82</f>
        <v>585</v>
      </c>
      <c r="AI82" s="53">
        <f t="shared" si="90"/>
        <v>6</v>
      </c>
      <c r="AJ82" s="54">
        <f t="shared" ref="AJ82:AJ105" si="109">AJ81+AI82</f>
        <v>561</v>
      </c>
      <c r="AK82" s="53">
        <f t="shared" si="91"/>
        <v>6</v>
      </c>
      <c r="AL82" s="54">
        <f t="shared" ref="AL82:AL105" si="110">AL81+AK82</f>
        <v>537</v>
      </c>
      <c r="AM82" s="53">
        <f t="shared" si="92"/>
        <v>6</v>
      </c>
      <c r="AN82" s="54">
        <f t="shared" ref="AN82:AN105" si="111">AN81+AM82</f>
        <v>513</v>
      </c>
      <c r="AO82" s="53">
        <f t="shared" si="93"/>
        <v>6</v>
      </c>
      <c r="AP82" s="54">
        <f t="shared" ref="AP82:AP105" si="112">AP81+AO82</f>
        <v>489</v>
      </c>
      <c r="AQ82" s="53">
        <f t="shared" si="94"/>
        <v>6</v>
      </c>
      <c r="AR82" s="54">
        <f t="shared" ref="AR82:AR105" si="113">AR81+AQ82</f>
        <v>465</v>
      </c>
      <c r="AS82" s="53">
        <f t="shared" si="95"/>
        <v>6</v>
      </c>
      <c r="AT82" s="54">
        <f t="shared" ref="AT82:AT105" si="114">AT81+AS82</f>
        <v>441</v>
      </c>
      <c r="AU82" s="53">
        <f t="shared" si="96"/>
        <v>6</v>
      </c>
      <c r="AV82" s="54">
        <f t="shared" ref="AV82:AV105" si="115">AV81+AU82</f>
        <v>417</v>
      </c>
      <c r="AW82" s="53">
        <f t="shared" si="97"/>
        <v>6</v>
      </c>
      <c r="AX82" s="54">
        <f t="shared" ref="AX82:AX105" si="116">AX81+AW82</f>
        <v>393</v>
      </c>
      <c r="AY82" s="53">
        <f t="shared" si="85"/>
        <v>6</v>
      </c>
      <c r="AZ82" s="54">
        <f t="shared" ref="AZ82:AZ105" si="117">AZ81+AY82</f>
        <v>383</v>
      </c>
      <c r="BA82" s="53">
        <f t="shared" si="86"/>
        <v>6</v>
      </c>
      <c r="BB82" s="54">
        <f t="shared" si="103"/>
        <v>359</v>
      </c>
      <c r="BC82" s="53">
        <f t="shared" si="87"/>
        <v>6</v>
      </c>
      <c r="BD82" s="54">
        <f t="shared" si="104"/>
        <v>335</v>
      </c>
      <c r="BE82" s="38"/>
      <c r="BF82" s="38"/>
      <c r="BG82" s="38"/>
      <c r="BK82" s="38"/>
      <c r="BL82" s="38"/>
      <c r="BM82" s="38"/>
      <c r="BN82" s="38"/>
      <c r="BO82" s="38"/>
      <c r="BP82" s="38"/>
      <c r="BQ82" s="38"/>
      <c r="BR82" s="38"/>
      <c r="BS82" s="60">
        <v>9</v>
      </c>
      <c r="BT82" s="61">
        <f t="shared" si="105"/>
        <v>614</v>
      </c>
      <c r="BU82" s="67">
        <f t="shared" si="98"/>
        <v>6</v>
      </c>
      <c r="BV82" s="68">
        <f t="shared" si="106"/>
        <v>630</v>
      </c>
      <c r="BW82" s="64">
        <f t="shared" si="107"/>
        <v>11496</v>
      </c>
      <c r="BX82" s="65">
        <v>11496</v>
      </c>
      <c r="BY82" s="87"/>
      <c r="BZ82" s="66">
        <f t="shared" si="84"/>
        <v>78</v>
      </c>
      <c r="CA82" s="12" t="s">
        <v>205</v>
      </c>
      <c r="CB82" s="38"/>
      <c r="CC82" s="38"/>
      <c r="CD82" s="38"/>
      <c r="CE82" s="38"/>
      <c r="CF82" s="38"/>
      <c r="CG82" s="38"/>
      <c r="CH82" s="38"/>
    </row>
    <row r="83" spans="22:86" ht="15" customHeight="1" x14ac:dyDescent="0.25">
      <c r="V83" s="12" t="s">
        <v>206</v>
      </c>
      <c r="W83" s="78"/>
      <c r="X83" s="78"/>
      <c r="Y83" s="78"/>
      <c r="Z83" s="37">
        <f t="shared" si="99"/>
        <v>83</v>
      </c>
      <c r="AA83" s="56">
        <v>6</v>
      </c>
      <c r="AB83" s="57"/>
      <c r="AC83" s="58">
        <f t="shared" si="100"/>
        <v>639</v>
      </c>
      <c r="AD83" s="59">
        <f t="shared" si="88"/>
        <v>26.625</v>
      </c>
      <c r="AE83" s="53">
        <f t="shared" si="101"/>
        <v>6</v>
      </c>
      <c r="AF83" s="54">
        <f t="shared" si="102"/>
        <v>615</v>
      </c>
      <c r="AG83" s="53">
        <f t="shared" si="89"/>
        <v>6</v>
      </c>
      <c r="AH83" s="54">
        <f t="shared" si="108"/>
        <v>591</v>
      </c>
      <c r="AI83" s="53">
        <f t="shared" si="90"/>
        <v>6</v>
      </c>
      <c r="AJ83" s="54">
        <f t="shared" si="109"/>
        <v>567</v>
      </c>
      <c r="AK83" s="53">
        <f t="shared" si="91"/>
        <v>6</v>
      </c>
      <c r="AL83" s="54">
        <f t="shared" si="110"/>
        <v>543</v>
      </c>
      <c r="AM83" s="53">
        <f t="shared" si="92"/>
        <v>6</v>
      </c>
      <c r="AN83" s="54">
        <f t="shared" si="111"/>
        <v>519</v>
      </c>
      <c r="AO83" s="53">
        <f t="shared" si="93"/>
        <v>6</v>
      </c>
      <c r="AP83" s="54">
        <f t="shared" si="112"/>
        <v>495</v>
      </c>
      <c r="AQ83" s="53">
        <f t="shared" si="94"/>
        <v>6</v>
      </c>
      <c r="AR83" s="54">
        <f t="shared" si="113"/>
        <v>471</v>
      </c>
      <c r="AS83" s="53">
        <f t="shared" si="95"/>
        <v>6</v>
      </c>
      <c r="AT83" s="54">
        <f t="shared" si="114"/>
        <v>447</v>
      </c>
      <c r="AU83" s="53">
        <f t="shared" si="96"/>
        <v>6</v>
      </c>
      <c r="AV83" s="54">
        <f t="shared" si="115"/>
        <v>423</v>
      </c>
      <c r="AW83" s="53">
        <f t="shared" si="97"/>
        <v>6</v>
      </c>
      <c r="AX83" s="54">
        <f t="shared" si="116"/>
        <v>399</v>
      </c>
      <c r="AY83" s="53">
        <f t="shared" si="85"/>
        <v>6</v>
      </c>
      <c r="AZ83" s="54">
        <f t="shared" si="117"/>
        <v>389</v>
      </c>
      <c r="BA83" s="53">
        <f t="shared" si="86"/>
        <v>6</v>
      </c>
      <c r="BB83" s="54">
        <f t="shared" si="103"/>
        <v>365</v>
      </c>
      <c r="BC83" s="53">
        <f t="shared" si="87"/>
        <v>6</v>
      </c>
      <c r="BD83" s="54">
        <f t="shared" si="104"/>
        <v>341</v>
      </c>
      <c r="BE83" s="38"/>
      <c r="BF83" s="38"/>
      <c r="BG83" s="38"/>
      <c r="BK83" s="38"/>
      <c r="BL83" s="38"/>
      <c r="BM83" s="38"/>
      <c r="BN83" s="38"/>
      <c r="BO83" s="38"/>
      <c r="BP83" s="38"/>
      <c r="BQ83" s="38"/>
      <c r="BR83" s="38"/>
      <c r="BS83" s="60">
        <v>3</v>
      </c>
      <c r="BT83" s="61">
        <f t="shared" si="105"/>
        <v>617</v>
      </c>
      <c r="BU83" s="67">
        <f t="shared" si="98"/>
        <v>6</v>
      </c>
      <c r="BV83" s="68">
        <f t="shared" si="106"/>
        <v>636</v>
      </c>
      <c r="BW83" s="64">
        <f t="shared" si="107"/>
        <v>11496</v>
      </c>
      <c r="BX83" s="65">
        <v>11496</v>
      </c>
      <c r="BY83" s="87"/>
      <c r="BZ83" s="66">
        <f t="shared" si="84"/>
        <v>79</v>
      </c>
      <c r="CA83" s="12" t="s">
        <v>207</v>
      </c>
      <c r="CB83" s="38"/>
      <c r="CC83" s="38"/>
      <c r="CD83" s="38"/>
      <c r="CE83" s="38"/>
      <c r="CF83" s="38"/>
      <c r="CG83" s="38"/>
      <c r="CH83" s="38"/>
    </row>
    <row r="84" spans="22:86" ht="15" customHeight="1" x14ac:dyDescent="0.25">
      <c r="V84" s="12" t="s">
        <v>208</v>
      </c>
      <c r="W84" s="78"/>
      <c r="X84" s="78"/>
      <c r="Y84" s="78"/>
      <c r="Z84" s="37">
        <f t="shared" si="99"/>
        <v>84</v>
      </c>
      <c r="AA84" s="56">
        <v>6</v>
      </c>
      <c r="AB84" s="57"/>
      <c r="AC84" s="58">
        <f t="shared" si="100"/>
        <v>645</v>
      </c>
      <c r="AD84" s="59">
        <f t="shared" si="88"/>
        <v>26.875</v>
      </c>
      <c r="AE84" s="53">
        <f t="shared" si="101"/>
        <v>6</v>
      </c>
      <c r="AF84" s="54">
        <f t="shared" si="102"/>
        <v>621</v>
      </c>
      <c r="AG84" s="53">
        <f t="shared" si="89"/>
        <v>6</v>
      </c>
      <c r="AH84" s="54">
        <f t="shared" si="108"/>
        <v>597</v>
      </c>
      <c r="AI84" s="53">
        <f t="shared" si="90"/>
        <v>6</v>
      </c>
      <c r="AJ84" s="54">
        <f t="shared" si="109"/>
        <v>573</v>
      </c>
      <c r="AK84" s="53">
        <f t="shared" si="91"/>
        <v>6</v>
      </c>
      <c r="AL84" s="54">
        <f t="shared" si="110"/>
        <v>549</v>
      </c>
      <c r="AM84" s="53">
        <f t="shared" si="92"/>
        <v>6</v>
      </c>
      <c r="AN84" s="54">
        <f t="shared" si="111"/>
        <v>525</v>
      </c>
      <c r="AO84" s="53">
        <f t="shared" si="93"/>
        <v>6</v>
      </c>
      <c r="AP84" s="54">
        <f t="shared" si="112"/>
        <v>501</v>
      </c>
      <c r="AQ84" s="53">
        <f t="shared" si="94"/>
        <v>6</v>
      </c>
      <c r="AR84" s="54">
        <f t="shared" si="113"/>
        <v>477</v>
      </c>
      <c r="AS84" s="53">
        <f t="shared" si="95"/>
        <v>6</v>
      </c>
      <c r="AT84" s="54">
        <f t="shared" si="114"/>
        <v>453</v>
      </c>
      <c r="AU84" s="53">
        <f t="shared" si="96"/>
        <v>6</v>
      </c>
      <c r="AV84" s="54">
        <f t="shared" si="115"/>
        <v>429</v>
      </c>
      <c r="AW84" s="53">
        <f t="shared" si="97"/>
        <v>6</v>
      </c>
      <c r="AX84" s="54">
        <f t="shared" si="116"/>
        <v>405</v>
      </c>
      <c r="AY84" s="53">
        <f t="shared" si="85"/>
        <v>6</v>
      </c>
      <c r="AZ84" s="54">
        <f t="shared" si="117"/>
        <v>395</v>
      </c>
      <c r="BA84" s="53">
        <f t="shared" si="86"/>
        <v>6</v>
      </c>
      <c r="BB84" s="54">
        <f t="shared" si="103"/>
        <v>371</v>
      </c>
      <c r="BC84" s="53">
        <f t="shared" si="87"/>
        <v>6</v>
      </c>
      <c r="BD84" s="54">
        <f t="shared" si="104"/>
        <v>347</v>
      </c>
      <c r="BE84" s="38"/>
      <c r="BF84" s="38"/>
      <c r="BG84" s="38"/>
      <c r="BK84" s="38"/>
      <c r="BL84" s="38"/>
      <c r="BM84" s="38"/>
      <c r="BN84" s="38"/>
      <c r="BO84" s="38"/>
      <c r="BP84" s="38"/>
      <c r="BQ84" s="38"/>
      <c r="BR84" s="38"/>
      <c r="BS84" s="60">
        <v>2</v>
      </c>
      <c r="BT84" s="61">
        <f t="shared" si="105"/>
        <v>619</v>
      </c>
      <c r="BU84" s="67">
        <f t="shared" si="98"/>
        <v>6</v>
      </c>
      <c r="BV84" s="68">
        <f t="shared" si="106"/>
        <v>642</v>
      </c>
      <c r="BW84" s="64">
        <f t="shared" si="107"/>
        <v>11496</v>
      </c>
      <c r="BX84" s="65">
        <v>11496</v>
      </c>
      <c r="BY84" s="87"/>
      <c r="BZ84" s="66">
        <f t="shared" si="84"/>
        <v>80</v>
      </c>
      <c r="CA84" s="12" t="s">
        <v>209</v>
      </c>
      <c r="CB84" s="38"/>
      <c r="CC84" s="38"/>
      <c r="CD84" s="38"/>
      <c r="CE84" s="38"/>
      <c r="CF84" s="38"/>
      <c r="CG84" s="38"/>
      <c r="CH84" s="38"/>
    </row>
    <row r="85" spans="22:86" ht="15" customHeight="1" x14ac:dyDescent="0.25">
      <c r="V85" s="12" t="s">
        <v>210</v>
      </c>
      <c r="W85" s="78"/>
      <c r="X85" s="78"/>
      <c r="Y85" s="78"/>
      <c r="Z85" s="37">
        <f t="shared" si="99"/>
        <v>85</v>
      </c>
      <c r="AA85" s="56">
        <v>6</v>
      </c>
      <c r="AB85" s="57"/>
      <c r="AC85" s="58">
        <f t="shared" si="100"/>
        <v>651</v>
      </c>
      <c r="AD85" s="59">
        <f t="shared" si="88"/>
        <v>27.125</v>
      </c>
      <c r="AE85" s="53">
        <f t="shared" si="101"/>
        <v>6</v>
      </c>
      <c r="AF85" s="54">
        <f t="shared" si="102"/>
        <v>627</v>
      </c>
      <c r="AG85" s="53">
        <f t="shared" si="89"/>
        <v>6</v>
      </c>
      <c r="AH85" s="54">
        <f t="shared" si="108"/>
        <v>603</v>
      </c>
      <c r="AI85" s="53">
        <f t="shared" si="90"/>
        <v>6</v>
      </c>
      <c r="AJ85" s="54">
        <f t="shared" si="109"/>
        <v>579</v>
      </c>
      <c r="AK85" s="53">
        <f t="shared" si="91"/>
        <v>6</v>
      </c>
      <c r="AL85" s="54">
        <f t="shared" si="110"/>
        <v>555</v>
      </c>
      <c r="AM85" s="53">
        <f t="shared" si="92"/>
        <v>6</v>
      </c>
      <c r="AN85" s="54">
        <f t="shared" si="111"/>
        <v>531</v>
      </c>
      <c r="AO85" s="53">
        <f t="shared" si="93"/>
        <v>6</v>
      </c>
      <c r="AP85" s="54">
        <f t="shared" si="112"/>
        <v>507</v>
      </c>
      <c r="AQ85" s="53">
        <f t="shared" si="94"/>
        <v>6</v>
      </c>
      <c r="AR85" s="54">
        <f t="shared" si="113"/>
        <v>483</v>
      </c>
      <c r="AS85" s="53">
        <f t="shared" si="95"/>
        <v>6</v>
      </c>
      <c r="AT85" s="54">
        <f t="shared" si="114"/>
        <v>459</v>
      </c>
      <c r="AU85" s="53">
        <f t="shared" si="96"/>
        <v>6</v>
      </c>
      <c r="AV85" s="54">
        <f t="shared" si="115"/>
        <v>435</v>
      </c>
      <c r="AW85" s="53">
        <f t="shared" si="97"/>
        <v>6</v>
      </c>
      <c r="AX85" s="54">
        <f t="shared" si="116"/>
        <v>411</v>
      </c>
      <c r="AY85" s="53">
        <f t="shared" si="85"/>
        <v>6</v>
      </c>
      <c r="AZ85" s="54">
        <f t="shared" si="117"/>
        <v>401</v>
      </c>
      <c r="BA85" s="53">
        <f t="shared" si="86"/>
        <v>6</v>
      </c>
      <c r="BB85" s="54">
        <f t="shared" si="103"/>
        <v>377</v>
      </c>
      <c r="BC85" s="53">
        <f t="shared" si="87"/>
        <v>6</v>
      </c>
      <c r="BD85" s="54">
        <f t="shared" si="104"/>
        <v>353</v>
      </c>
      <c r="BE85" s="38"/>
      <c r="BF85" s="38"/>
      <c r="BG85" s="38"/>
      <c r="BK85" s="38"/>
      <c r="BL85" s="38"/>
      <c r="BM85" s="38"/>
      <c r="BN85" s="38"/>
      <c r="BO85" s="38"/>
      <c r="BP85" s="38"/>
      <c r="BQ85" s="38"/>
      <c r="BR85" s="38"/>
      <c r="BS85" s="60">
        <v>3</v>
      </c>
      <c r="BT85" s="61">
        <f t="shared" si="105"/>
        <v>622</v>
      </c>
      <c r="BU85" s="67">
        <f t="shared" si="98"/>
        <v>6</v>
      </c>
      <c r="BV85" s="68">
        <f t="shared" si="106"/>
        <v>648</v>
      </c>
      <c r="BW85" s="64">
        <f t="shared" si="107"/>
        <v>11496</v>
      </c>
      <c r="BX85" s="65">
        <v>11496</v>
      </c>
      <c r="BY85" s="87"/>
      <c r="BZ85" s="66">
        <f t="shared" si="84"/>
        <v>81</v>
      </c>
      <c r="CA85" s="12" t="s">
        <v>211</v>
      </c>
      <c r="CB85" s="38"/>
      <c r="CC85" s="38"/>
      <c r="CD85" s="38"/>
      <c r="CE85" s="38"/>
      <c r="CF85" s="38"/>
      <c r="CG85" s="38"/>
      <c r="CH85" s="38"/>
    </row>
    <row r="86" spans="22:86" ht="15" customHeight="1" x14ac:dyDescent="0.25">
      <c r="V86" s="12" t="s">
        <v>212</v>
      </c>
      <c r="W86" s="78"/>
      <c r="X86" s="78"/>
      <c r="Y86" s="78"/>
      <c r="Z86" s="37">
        <f t="shared" si="99"/>
        <v>86</v>
      </c>
      <c r="AA86" s="56">
        <v>36</v>
      </c>
      <c r="AB86" s="57"/>
      <c r="AC86" s="58">
        <f t="shared" si="100"/>
        <v>687</v>
      </c>
      <c r="AD86" s="59">
        <f t="shared" si="88"/>
        <v>28.625</v>
      </c>
      <c r="AE86" s="53">
        <f t="shared" si="101"/>
        <v>36</v>
      </c>
      <c r="AF86" s="54">
        <f t="shared" si="102"/>
        <v>663</v>
      </c>
      <c r="AG86" s="53">
        <f t="shared" si="89"/>
        <v>36</v>
      </c>
      <c r="AH86" s="54">
        <f t="shared" si="108"/>
        <v>639</v>
      </c>
      <c r="AI86" s="53">
        <f t="shared" si="90"/>
        <v>36</v>
      </c>
      <c r="AJ86" s="54">
        <f t="shared" si="109"/>
        <v>615</v>
      </c>
      <c r="AK86" s="53">
        <f t="shared" si="91"/>
        <v>36</v>
      </c>
      <c r="AL86" s="54">
        <f t="shared" si="110"/>
        <v>591</v>
      </c>
      <c r="AM86" s="53">
        <f t="shared" si="92"/>
        <v>36</v>
      </c>
      <c r="AN86" s="54">
        <f t="shared" si="111"/>
        <v>567</v>
      </c>
      <c r="AO86" s="53">
        <f t="shared" si="93"/>
        <v>36</v>
      </c>
      <c r="AP86" s="54">
        <f t="shared" si="112"/>
        <v>543</v>
      </c>
      <c r="AQ86" s="53">
        <f t="shared" si="94"/>
        <v>36</v>
      </c>
      <c r="AR86" s="54">
        <f t="shared" si="113"/>
        <v>519</v>
      </c>
      <c r="AS86" s="53">
        <f t="shared" si="95"/>
        <v>36</v>
      </c>
      <c r="AT86" s="54">
        <f t="shared" si="114"/>
        <v>495</v>
      </c>
      <c r="AU86" s="53">
        <f t="shared" si="96"/>
        <v>36</v>
      </c>
      <c r="AV86" s="54">
        <f t="shared" si="115"/>
        <v>471</v>
      </c>
      <c r="AW86" s="53">
        <f t="shared" si="97"/>
        <v>36</v>
      </c>
      <c r="AX86" s="54">
        <f t="shared" si="116"/>
        <v>447</v>
      </c>
      <c r="AY86" s="53">
        <f t="shared" si="85"/>
        <v>36</v>
      </c>
      <c r="AZ86" s="54">
        <f t="shared" si="117"/>
        <v>437</v>
      </c>
      <c r="BA86" s="53">
        <f t="shared" si="86"/>
        <v>36</v>
      </c>
      <c r="BB86" s="54">
        <f t="shared" si="103"/>
        <v>413</v>
      </c>
      <c r="BC86" s="53">
        <f t="shared" si="87"/>
        <v>36</v>
      </c>
      <c r="BD86" s="54">
        <f t="shared" si="104"/>
        <v>389</v>
      </c>
      <c r="BE86" s="38"/>
      <c r="BF86" s="38"/>
      <c r="BG86" s="38"/>
      <c r="BK86" s="38"/>
      <c r="BL86" s="38"/>
      <c r="BM86" s="38"/>
      <c r="BN86" s="38"/>
      <c r="BO86" s="38"/>
      <c r="BP86" s="38"/>
      <c r="BQ86" s="38"/>
      <c r="BR86" s="38"/>
      <c r="BS86" s="60">
        <v>36</v>
      </c>
      <c r="BT86" s="61">
        <f t="shared" si="105"/>
        <v>658</v>
      </c>
      <c r="BU86" s="67">
        <f t="shared" si="98"/>
        <v>36</v>
      </c>
      <c r="BV86" s="68">
        <f t="shared" si="106"/>
        <v>684</v>
      </c>
      <c r="BW86" s="64">
        <f t="shared" si="107"/>
        <v>11496</v>
      </c>
      <c r="BX86" s="65">
        <v>11496</v>
      </c>
      <c r="BY86" s="87"/>
      <c r="BZ86" s="66">
        <f t="shared" si="84"/>
        <v>82</v>
      </c>
      <c r="CA86" s="12" t="s">
        <v>213</v>
      </c>
      <c r="CB86" s="38"/>
      <c r="CC86" s="38"/>
      <c r="CD86" s="38"/>
      <c r="CE86" s="38"/>
      <c r="CF86" s="38"/>
      <c r="CG86" s="38"/>
      <c r="CH86" s="38"/>
    </row>
    <row r="87" spans="22:86" ht="15" customHeight="1" x14ac:dyDescent="0.25">
      <c r="V87" s="12" t="s">
        <v>214</v>
      </c>
      <c r="W87" s="78"/>
      <c r="X87" s="78"/>
      <c r="Y87" s="78"/>
      <c r="Z87" s="37">
        <f t="shared" si="99"/>
        <v>87</v>
      </c>
      <c r="AA87" s="56">
        <v>5</v>
      </c>
      <c r="AB87" s="57"/>
      <c r="AC87" s="58">
        <f t="shared" si="100"/>
        <v>692</v>
      </c>
      <c r="AD87" s="59">
        <f t="shared" si="88"/>
        <v>28.833333333333332</v>
      </c>
      <c r="AE87" s="53">
        <f t="shared" si="101"/>
        <v>5</v>
      </c>
      <c r="AF87" s="54">
        <f t="shared" si="102"/>
        <v>668</v>
      </c>
      <c r="AG87" s="53">
        <f t="shared" si="89"/>
        <v>5</v>
      </c>
      <c r="AH87" s="54">
        <f t="shared" si="108"/>
        <v>644</v>
      </c>
      <c r="AI87" s="53">
        <f t="shared" si="90"/>
        <v>5</v>
      </c>
      <c r="AJ87" s="54">
        <f t="shared" si="109"/>
        <v>620</v>
      </c>
      <c r="AK87" s="53">
        <f t="shared" si="91"/>
        <v>5</v>
      </c>
      <c r="AL87" s="54">
        <f t="shared" si="110"/>
        <v>596</v>
      </c>
      <c r="AM87" s="53">
        <f t="shared" si="92"/>
        <v>5</v>
      </c>
      <c r="AN87" s="54">
        <f t="shared" si="111"/>
        <v>572</v>
      </c>
      <c r="AO87" s="53">
        <f t="shared" si="93"/>
        <v>5</v>
      </c>
      <c r="AP87" s="54">
        <f t="shared" si="112"/>
        <v>548</v>
      </c>
      <c r="AQ87" s="53">
        <f t="shared" si="94"/>
        <v>5</v>
      </c>
      <c r="AR87" s="54">
        <f t="shared" si="113"/>
        <v>524</v>
      </c>
      <c r="AS87" s="53">
        <f t="shared" si="95"/>
        <v>5</v>
      </c>
      <c r="AT87" s="54">
        <f t="shared" si="114"/>
        <v>500</v>
      </c>
      <c r="AU87" s="53">
        <f t="shared" si="96"/>
        <v>5</v>
      </c>
      <c r="AV87" s="54">
        <f t="shared" si="115"/>
        <v>476</v>
      </c>
      <c r="AW87" s="53">
        <f t="shared" si="97"/>
        <v>5</v>
      </c>
      <c r="AX87" s="54">
        <f t="shared" si="116"/>
        <v>452</v>
      </c>
      <c r="AY87" s="53">
        <f t="shared" si="85"/>
        <v>5</v>
      </c>
      <c r="AZ87" s="54">
        <f t="shared" si="117"/>
        <v>442</v>
      </c>
      <c r="BA87" s="53">
        <f t="shared" si="86"/>
        <v>5</v>
      </c>
      <c r="BB87" s="54">
        <f t="shared" si="103"/>
        <v>418</v>
      </c>
      <c r="BC87" s="53">
        <f t="shared" si="87"/>
        <v>5</v>
      </c>
      <c r="BD87" s="54">
        <f t="shared" si="104"/>
        <v>394</v>
      </c>
      <c r="BE87" s="38"/>
      <c r="BF87" s="38"/>
      <c r="BG87" s="38"/>
      <c r="BK87" s="38"/>
      <c r="BL87" s="38"/>
      <c r="BM87" s="38"/>
      <c r="BN87" s="38"/>
      <c r="BO87" s="38"/>
      <c r="BP87" s="38"/>
      <c r="BQ87" s="38"/>
      <c r="BR87" s="38"/>
      <c r="BS87" s="60">
        <v>4.5</v>
      </c>
      <c r="BT87" s="61">
        <f t="shared" si="105"/>
        <v>662.5</v>
      </c>
      <c r="BU87" s="67">
        <f t="shared" si="98"/>
        <v>5</v>
      </c>
      <c r="BV87" s="68">
        <f t="shared" si="106"/>
        <v>689</v>
      </c>
      <c r="BW87" s="64">
        <f t="shared" si="107"/>
        <v>11496</v>
      </c>
      <c r="BX87" s="65">
        <v>11496</v>
      </c>
      <c r="BY87" s="87"/>
      <c r="BZ87" s="66">
        <f t="shared" si="84"/>
        <v>83</v>
      </c>
      <c r="CA87" s="12" t="s">
        <v>215</v>
      </c>
      <c r="CB87" s="38"/>
      <c r="CC87" s="38"/>
      <c r="CD87" s="38"/>
      <c r="CE87" s="38"/>
      <c r="CF87" s="38"/>
      <c r="CG87" s="38"/>
      <c r="CH87" s="38"/>
    </row>
    <row r="88" spans="22:86" ht="15" customHeight="1" x14ac:dyDescent="0.25">
      <c r="V88" s="12" t="s">
        <v>216</v>
      </c>
      <c r="W88" s="78"/>
      <c r="X88" s="78"/>
      <c r="Y88" s="78"/>
      <c r="Z88" s="37">
        <f t="shared" si="99"/>
        <v>88</v>
      </c>
      <c r="AA88" s="56">
        <v>7</v>
      </c>
      <c r="AB88" s="57"/>
      <c r="AC88" s="58">
        <f t="shared" si="100"/>
        <v>699</v>
      </c>
      <c r="AD88" s="59">
        <f t="shared" si="88"/>
        <v>29.125</v>
      </c>
      <c r="AE88" s="53">
        <f t="shared" si="101"/>
        <v>7</v>
      </c>
      <c r="AF88" s="54">
        <f t="shared" si="102"/>
        <v>675</v>
      </c>
      <c r="AG88" s="53">
        <f t="shared" si="89"/>
        <v>7</v>
      </c>
      <c r="AH88" s="54">
        <f t="shared" si="108"/>
        <v>651</v>
      </c>
      <c r="AI88" s="53">
        <f t="shared" si="90"/>
        <v>7</v>
      </c>
      <c r="AJ88" s="54">
        <f t="shared" si="109"/>
        <v>627</v>
      </c>
      <c r="AK88" s="53">
        <f t="shared" si="91"/>
        <v>7</v>
      </c>
      <c r="AL88" s="54">
        <f t="shared" si="110"/>
        <v>603</v>
      </c>
      <c r="AM88" s="53">
        <f t="shared" si="92"/>
        <v>7</v>
      </c>
      <c r="AN88" s="54">
        <f t="shared" si="111"/>
        <v>579</v>
      </c>
      <c r="AO88" s="53">
        <f t="shared" si="93"/>
        <v>7</v>
      </c>
      <c r="AP88" s="54">
        <f t="shared" si="112"/>
        <v>555</v>
      </c>
      <c r="AQ88" s="53">
        <f t="shared" si="94"/>
        <v>7</v>
      </c>
      <c r="AR88" s="54">
        <f t="shared" si="113"/>
        <v>531</v>
      </c>
      <c r="AS88" s="53">
        <f t="shared" si="95"/>
        <v>7</v>
      </c>
      <c r="AT88" s="54">
        <f t="shared" si="114"/>
        <v>507</v>
      </c>
      <c r="AU88" s="53">
        <f t="shared" si="96"/>
        <v>7</v>
      </c>
      <c r="AV88" s="54">
        <f t="shared" si="115"/>
        <v>483</v>
      </c>
      <c r="AW88" s="53">
        <f t="shared" si="97"/>
        <v>7</v>
      </c>
      <c r="AX88" s="54">
        <f t="shared" si="116"/>
        <v>459</v>
      </c>
      <c r="AY88" s="53">
        <f t="shared" si="85"/>
        <v>7</v>
      </c>
      <c r="AZ88" s="54">
        <f t="shared" si="117"/>
        <v>449</v>
      </c>
      <c r="BA88" s="53">
        <f t="shared" si="86"/>
        <v>7</v>
      </c>
      <c r="BB88" s="54">
        <f t="shared" si="103"/>
        <v>425</v>
      </c>
      <c r="BC88" s="53">
        <f t="shared" si="87"/>
        <v>7</v>
      </c>
      <c r="BD88" s="54">
        <f t="shared" si="104"/>
        <v>401</v>
      </c>
      <c r="BE88" s="38"/>
      <c r="BF88" s="38"/>
      <c r="BG88" s="38"/>
      <c r="BK88" s="38"/>
      <c r="BL88" s="38"/>
      <c r="BM88" s="38"/>
      <c r="BN88" s="38"/>
      <c r="BO88" s="38"/>
      <c r="BP88" s="38"/>
      <c r="BQ88" s="38"/>
      <c r="BR88" s="38"/>
      <c r="BS88" s="60">
        <v>6</v>
      </c>
      <c r="BT88" s="61">
        <f t="shared" si="105"/>
        <v>668.5</v>
      </c>
      <c r="BU88" s="67">
        <f t="shared" si="98"/>
        <v>7</v>
      </c>
      <c r="BV88" s="68">
        <f t="shared" si="106"/>
        <v>696</v>
      </c>
      <c r="BW88" s="64">
        <f t="shared" si="107"/>
        <v>11496</v>
      </c>
      <c r="BX88" s="65">
        <v>11496</v>
      </c>
      <c r="BY88" s="87"/>
      <c r="BZ88" s="66">
        <f t="shared" si="84"/>
        <v>84</v>
      </c>
      <c r="CA88" s="12" t="s">
        <v>217</v>
      </c>
      <c r="CB88" s="38"/>
      <c r="CC88" s="38"/>
      <c r="CD88" s="38"/>
      <c r="CE88" s="38"/>
      <c r="CF88" s="38"/>
      <c r="CG88" s="38"/>
      <c r="CH88" s="38"/>
    </row>
    <row r="89" spans="22:86" ht="15" customHeight="1" x14ac:dyDescent="0.25">
      <c r="V89" s="12" t="s">
        <v>218</v>
      </c>
      <c r="W89" s="78"/>
      <c r="X89" s="78"/>
      <c r="Y89" s="78"/>
      <c r="Z89" s="37">
        <f t="shared" si="99"/>
        <v>89</v>
      </c>
      <c r="AA89" s="56">
        <v>5</v>
      </c>
      <c r="AB89" s="57"/>
      <c r="AC89" s="58">
        <f t="shared" si="100"/>
        <v>704</v>
      </c>
      <c r="AD89" s="59">
        <f t="shared" si="88"/>
        <v>29.333333333333332</v>
      </c>
      <c r="AE89" s="53">
        <f t="shared" si="101"/>
        <v>5</v>
      </c>
      <c r="AF89" s="54">
        <f t="shared" si="102"/>
        <v>680</v>
      </c>
      <c r="AG89" s="53">
        <f t="shared" si="89"/>
        <v>5</v>
      </c>
      <c r="AH89" s="54">
        <f t="shared" si="108"/>
        <v>656</v>
      </c>
      <c r="AI89" s="53">
        <f t="shared" si="90"/>
        <v>5</v>
      </c>
      <c r="AJ89" s="54">
        <f t="shared" si="109"/>
        <v>632</v>
      </c>
      <c r="AK89" s="53">
        <f t="shared" si="91"/>
        <v>5</v>
      </c>
      <c r="AL89" s="54">
        <f t="shared" si="110"/>
        <v>608</v>
      </c>
      <c r="AM89" s="53">
        <f t="shared" si="92"/>
        <v>5</v>
      </c>
      <c r="AN89" s="54">
        <f t="shared" si="111"/>
        <v>584</v>
      </c>
      <c r="AO89" s="53">
        <f t="shared" si="93"/>
        <v>5</v>
      </c>
      <c r="AP89" s="54">
        <f t="shared" si="112"/>
        <v>560</v>
      </c>
      <c r="AQ89" s="53">
        <f t="shared" si="94"/>
        <v>5</v>
      </c>
      <c r="AR89" s="54">
        <f t="shared" si="113"/>
        <v>536</v>
      </c>
      <c r="AS89" s="53">
        <f t="shared" si="95"/>
        <v>5</v>
      </c>
      <c r="AT89" s="54">
        <f t="shared" si="114"/>
        <v>512</v>
      </c>
      <c r="AU89" s="53">
        <f t="shared" si="96"/>
        <v>5</v>
      </c>
      <c r="AV89" s="54">
        <f t="shared" si="115"/>
        <v>488</v>
      </c>
      <c r="AW89" s="53">
        <f t="shared" si="97"/>
        <v>5</v>
      </c>
      <c r="AX89" s="54">
        <f t="shared" si="116"/>
        <v>464</v>
      </c>
      <c r="AY89" s="53">
        <f t="shared" si="85"/>
        <v>5</v>
      </c>
      <c r="AZ89" s="54">
        <f t="shared" si="117"/>
        <v>454</v>
      </c>
      <c r="BA89" s="53">
        <f t="shared" si="86"/>
        <v>5</v>
      </c>
      <c r="BB89" s="54">
        <f t="shared" si="103"/>
        <v>430</v>
      </c>
      <c r="BC89" s="53">
        <f t="shared" si="87"/>
        <v>5</v>
      </c>
      <c r="BD89" s="54">
        <f t="shared" si="104"/>
        <v>406</v>
      </c>
      <c r="BE89" s="38"/>
      <c r="BF89" s="38"/>
      <c r="BG89" s="38"/>
      <c r="BK89" s="38"/>
      <c r="BL89" s="38"/>
      <c r="BM89" s="38"/>
      <c r="BN89" s="38"/>
      <c r="BO89" s="38"/>
      <c r="BP89" s="38"/>
      <c r="BQ89" s="38"/>
      <c r="BR89" s="38"/>
      <c r="BS89" s="60">
        <v>3.5</v>
      </c>
      <c r="BT89" s="61">
        <f t="shared" si="105"/>
        <v>672</v>
      </c>
      <c r="BU89" s="67">
        <f t="shared" si="98"/>
        <v>5</v>
      </c>
      <c r="BV89" s="68">
        <f t="shared" si="106"/>
        <v>701</v>
      </c>
      <c r="BW89" s="64">
        <f t="shared" si="107"/>
        <v>11496</v>
      </c>
      <c r="BX89" s="65">
        <v>11496</v>
      </c>
      <c r="BY89" s="87"/>
      <c r="BZ89" s="66">
        <f t="shared" si="84"/>
        <v>85</v>
      </c>
      <c r="CA89" s="12" t="s">
        <v>219</v>
      </c>
      <c r="CB89" s="38"/>
      <c r="CC89" s="38"/>
      <c r="CD89" s="38"/>
      <c r="CE89" s="38"/>
      <c r="CF89" s="38"/>
      <c r="CG89" s="38"/>
      <c r="CH89" s="38"/>
    </row>
    <row r="90" spans="22:86" ht="15" customHeight="1" x14ac:dyDescent="0.25">
      <c r="V90" s="12" t="s">
        <v>220</v>
      </c>
      <c r="W90" s="78"/>
      <c r="X90" s="78"/>
      <c r="Y90" s="78"/>
      <c r="Z90" s="37">
        <f t="shared" si="99"/>
        <v>90</v>
      </c>
      <c r="AA90" s="56">
        <v>22</v>
      </c>
      <c r="AB90" s="57"/>
      <c r="AC90" s="58">
        <f t="shared" si="100"/>
        <v>726</v>
      </c>
      <c r="AD90" s="59">
        <f t="shared" si="88"/>
        <v>30.25</v>
      </c>
      <c r="AE90" s="53">
        <f t="shared" si="101"/>
        <v>22</v>
      </c>
      <c r="AF90" s="54">
        <f t="shared" si="102"/>
        <v>702</v>
      </c>
      <c r="AG90" s="53">
        <f t="shared" si="89"/>
        <v>22</v>
      </c>
      <c r="AH90" s="54">
        <f t="shared" si="108"/>
        <v>678</v>
      </c>
      <c r="AI90" s="53">
        <f t="shared" si="90"/>
        <v>22</v>
      </c>
      <c r="AJ90" s="54">
        <f t="shared" si="109"/>
        <v>654</v>
      </c>
      <c r="AK90" s="53">
        <f t="shared" si="91"/>
        <v>22</v>
      </c>
      <c r="AL90" s="54">
        <f t="shared" si="110"/>
        <v>630</v>
      </c>
      <c r="AM90" s="53">
        <f t="shared" si="92"/>
        <v>22</v>
      </c>
      <c r="AN90" s="54">
        <f t="shared" si="111"/>
        <v>606</v>
      </c>
      <c r="AO90" s="53">
        <f t="shared" si="93"/>
        <v>22</v>
      </c>
      <c r="AP90" s="54">
        <f t="shared" si="112"/>
        <v>582</v>
      </c>
      <c r="AQ90" s="53">
        <f t="shared" si="94"/>
        <v>22</v>
      </c>
      <c r="AR90" s="54">
        <f t="shared" si="113"/>
        <v>558</v>
      </c>
      <c r="AS90" s="53">
        <f t="shared" si="95"/>
        <v>22</v>
      </c>
      <c r="AT90" s="54">
        <f t="shared" si="114"/>
        <v>534</v>
      </c>
      <c r="AU90" s="53">
        <f t="shared" si="96"/>
        <v>22</v>
      </c>
      <c r="AV90" s="54">
        <f t="shared" si="115"/>
        <v>510</v>
      </c>
      <c r="AW90" s="53">
        <f t="shared" si="97"/>
        <v>22</v>
      </c>
      <c r="AX90" s="54">
        <f t="shared" si="116"/>
        <v>486</v>
      </c>
      <c r="AY90" s="53">
        <f t="shared" si="85"/>
        <v>22</v>
      </c>
      <c r="AZ90" s="54">
        <f t="shared" si="117"/>
        <v>476</v>
      </c>
      <c r="BA90" s="53">
        <f t="shared" si="86"/>
        <v>22</v>
      </c>
      <c r="BB90" s="54">
        <f t="shared" si="103"/>
        <v>452</v>
      </c>
      <c r="BC90" s="53">
        <f t="shared" si="87"/>
        <v>22</v>
      </c>
      <c r="BD90" s="54">
        <f t="shared" si="104"/>
        <v>428</v>
      </c>
      <c r="BE90" s="38"/>
      <c r="BF90" s="38"/>
      <c r="BG90" s="38"/>
      <c r="BK90" s="38"/>
      <c r="BL90" s="38"/>
      <c r="BM90" s="38"/>
      <c r="BN90" s="38"/>
      <c r="BO90" s="38"/>
      <c r="BP90" s="38"/>
      <c r="BQ90" s="38"/>
      <c r="BR90" s="38"/>
      <c r="BS90" s="60">
        <v>18</v>
      </c>
      <c r="BT90" s="61">
        <f t="shared" si="105"/>
        <v>690</v>
      </c>
      <c r="BU90" s="67">
        <f t="shared" si="98"/>
        <v>22</v>
      </c>
      <c r="BV90" s="68">
        <f t="shared" si="106"/>
        <v>723</v>
      </c>
      <c r="BW90" s="64">
        <f t="shared" si="107"/>
        <v>11496</v>
      </c>
      <c r="BX90" s="65">
        <v>11496</v>
      </c>
      <c r="BY90" s="87"/>
      <c r="BZ90" s="66">
        <f t="shared" si="84"/>
        <v>86</v>
      </c>
      <c r="CA90" s="12" t="s">
        <v>221</v>
      </c>
      <c r="CB90" s="38"/>
      <c r="CC90" s="38"/>
      <c r="CD90" s="38"/>
      <c r="CE90" s="38"/>
      <c r="CF90" s="38"/>
      <c r="CG90" s="38"/>
      <c r="CH90" s="38"/>
    </row>
    <row r="91" spans="22:86" ht="15" customHeight="1" thickBot="1" x14ac:dyDescent="0.3">
      <c r="V91" s="12" t="s">
        <v>222</v>
      </c>
      <c r="W91" s="78"/>
      <c r="X91" s="78"/>
      <c r="Y91" s="78"/>
      <c r="Z91" s="37">
        <f t="shared" si="99"/>
        <v>91</v>
      </c>
      <c r="AA91" s="56">
        <v>17</v>
      </c>
      <c r="AB91" s="57"/>
      <c r="AC91" s="58">
        <f t="shared" si="100"/>
        <v>743</v>
      </c>
      <c r="AD91" s="59">
        <f t="shared" si="88"/>
        <v>30.958333333333332</v>
      </c>
      <c r="AE91" s="53">
        <f t="shared" si="101"/>
        <v>17</v>
      </c>
      <c r="AF91" s="54">
        <f t="shared" si="102"/>
        <v>719</v>
      </c>
      <c r="AG91" s="53">
        <f t="shared" si="89"/>
        <v>17</v>
      </c>
      <c r="AH91" s="54">
        <f t="shared" si="108"/>
        <v>695</v>
      </c>
      <c r="AI91" s="53">
        <f t="shared" si="90"/>
        <v>17</v>
      </c>
      <c r="AJ91" s="54">
        <f t="shared" si="109"/>
        <v>671</v>
      </c>
      <c r="AK91" s="53">
        <f t="shared" si="91"/>
        <v>17</v>
      </c>
      <c r="AL91" s="54">
        <f t="shared" si="110"/>
        <v>647</v>
      </c>
      <c r="AM91" s="53">
        <f t="shared" si="92"/>
        <v>17</v>
      </c>
      <c r="AN91" s="54">
        <f t="shared" si="111"/>
        <v>623</v>
      </c>
      <c r="AO91" s="53">
        <f t="shared" si="93"/>
        <v>17</v>
      </c>
      <c r="AP91" s="54">
        <f t="shared" si="112"/>
        <v>599</v>
      </c>
      <c r="AQ91" s="53">
        <f t="shared" si="94"/>
        <v>17</v>
      </c>
      <c r="AR91" s="54">
        <f t="shared" si="113"/>
        <v>575</v>
      </c>
      <c r="AS91" s="53">
        <f t="shared" si="95"/>
        <v>17</v>
      </c>
      <c r="AT91" s="54">
        <f t="shared" si="114"/>
        <v>551</v>
      </c>
      <c r="AU91" s="53">
        <f t="shared" si="96"/>
        <v>17</v>
      </c>
      <c r="AV91" s="54">
        <f t="shared" si="115"/>
        <v>527</v>
      </c>
      <c r="AW91" s="53">
        <f t="shared" si="97"/>
        <v>17</v>
      </c>
      <c r="AX91" s="54">
        <f t="shared" si="116"/>
        <v>503</v>
      </c>
      <c r="AY91" s="53">
        <f t="shared" si="85"/>
        <v>17</v>
      </c>
      <c r="AZ91" s="54">
        <f t="shared" si="117"/>
        <v>493</v>
      </c>
      <c r="BA91" s="53">
        <f t="shared" si="86"/>
        <v>17</v>
      </c>
      <c r="BB91" s="54">
        <f t="shared" si="103"/>
        <v>469</v>
      </c>
      <c r="BC91" s="53">
        <f t="shared" si="87"/>
        <v>17</v>
      </c>
      <c r="BD91" s="54">
        <f t="shared" si="104"/>
        <v>445</v>
      </c>
      <c r="BE91" s="38"/>
      <c r="BF91" s="38"/>
      <c r="BG91" s="38"/>
      <c r="BK91" s="38"/>
      <c r="BL91" s="38"/>
      <c r="BM91" s="38"/>
      <c r="BN91" s="38"/>
      <c r="BO91" s="38"/>
      <c r="BP91" s="38"/>
      <c r="BQ91" s="38"/>
      <c r="BR91" s="38"/>
      <c r="BS91" s="60">
        <v>18</v>
      </c>
      <c r="BT91" s="61">
        <f t="shared" si="105"/>
        <v>708</v>
      </c>
      <c r="BU91" s="67">
        <f t="shared" si="98"/>
        <v>17</v>
      </c>
      <c r="BV91" s="68">
        <f t="shared" si="106"/>
        <v>740</v>
      </c>
      <c r="BW91" s="64">
        <f t="shared" si="107"/>
        <v>11496</v>
      </c>
      <c r="BX91" s="65">
        <v>11496</v>
      </c>
      <c r="BY91" s="88"/>
      <c r="BZ91" s="66">
        <f t="shared" si="84"/>
        <v>87</v>
      </c>
      <c r="CA91" s="12" t="s">
        <v>223</v>
      </c>
      <c r="CB91" s="38"/>
      <c r="CC91" s="38"/>
      <c r="CD91" s="38"/>
      <c r="CE91" s="38"/>
      <c r="CF91" s="38"/>
      <c r="CG91" s="38"/>
      <c r="CH91" s="38"/>
    </row>
    <row r="92" spans="22:86" ht="15" customHeight="1" x14ac:dyDescent="0.25">
      <c r="V92" s="12" t="s">
        <v>224</v>
      </c>
      <c r="W92" s="78"/>
      <c r="X92" s="78"/>
      <c r="Y92" s="78"/>
      <c r="Z92" s="37">
        <f t="shared" si="99"/>
        <v>92</v>
      </c>
      <c r="AA92" s="56">
        <v>6</v>
      </c>
      <c r="AB92" s="57"/>
      <c r="AC92" s="58">
        <f t="shared" si="100"/>
        <v>749</v>
      </c>
      <c r="AD92" s="59">
        <f t="shared" si="88"/>
        <v>31.208333333333332</v>
      </c>
      <c r="AE92" s="53">
        <f t="shared" si="101"/>
        <v>6</v>
      </c>
      <c r="AF92" s="54">
        <f t="shared" si="102"/>
        <v>725</v>
      </c>
      <c r="AG92" s="53">
        <f t="shared" si="89"/>
        <v>6</v>
      </c>
      <c r="AH92" s="54">
        <f t="shared" si="108"/>
        <v>701</v>
      </c>
      <c r="AI92" s="53">
        <f t="shared" si="90"/>
        <v>6</v>
      </c>
      <c r="AJ92" s="54">
        <f t="shared" si="109"/>
        <v>677</v>
      </c>
      <c r="AK92" s="53">
        <f t="shared" si="91"/>
        <v>6</v>
      </c>
      <c r="AL92" s="54">
        <f t="shared" si="110"/>
        <v>653</v>
      </c>
      <c r="AM92" s="53">
        <f t="shared" si="92"/>
        <v>6</v>
      </c>
      <c r="AN92" s="54">
        <f t="shared" si="111"/>
        <v>629</v>
      </c>
      <c r="AO92" s="53">
        <f t="shared" si="93"/>
        <v>6</v>
      </c>
      <c r="AP92" s="54">
        <f t="shared" si="112"/>
        <v>605</v>
      </c>
      <c r="AQ92" s="53">
        <f t="shared" si="94"/>
        <v>6</v>
      </c>
      <c r="AR92" s="54">
        <f t="shared" si="113"/>
        <v>581</v>
      </c>
      <c r="AS92" s="53">
        <f t="shared" si="95"/>
        <v>6</v>
      </c>
      <c r="AT92" s="54">
        <f t="shared" si="114"/>
        <v>557</v>
      </c>
      <c r="AU92" s="53">
        <f t="shared" si="96"/>
        <v>6</v>
      </c>
      <c r="AV92" s="54">
        <f t="shared" si="115"/>
        <v>533</v>
      </c>
      <c r="AW92" s="53">
        <f t="shared" si="97"/>
        <v>6</v>
      </c>
      <c r="AX92" s="54">
        <f t="shared" si="116"/>
        <v>509</v>
      </c>
      <c r="AY92" s="53">
        <f t="shared" si="85"/>
        <v>6</v>
      </c>
      <c r="AZ92" s="54">
        <f t="shared" si="117"/>
        <v>499</v>
      </c>
      <c r="BA92" s="53">
        <f t="shared" si="86"/>
        <v>6</v>
      </c>
      <c r="BB92" s="54">
        <f t="shared" si="103"/>
        <v>475</v>
      </c>
      <c r="BC92" s="53">
        <f t="shared" si="87"/>
        <v>6</v>
      </c>
      <c r="BD92" s="54">
        <f t="shared" si="104"/>
        <v>451</v>
      </c>
      <c r="BE92" s="38"/>
      <c r="BF92" s="38"/>
      <c r="BG92" s="38"/>
      <c r="BK92" s="38"/>
      <c r="BL92" s="38"/>
      <c r="BM92" s="38"/>
      <c r="BN92" s="38"/>
      <c r="BO92" s="38"/>
      <c r="BP92" s="38"/>
      <c r="BQ92" s="38"/>
      <c r="BR92" s="38"/>
      <c r="BS92" s="60">
        <v>4</v>
      </c>
      <c r="BT92" s="61">
        <f t="shared" si="105"/>
        <v>712</v>
      </c>
      <c r="BU92" s="67">
        <f t="shared" si="98"/>
        <v>6</v>
      </c>
      <c r="BV92" s="68">
        <f t="shared" si="106"/>
        <v>746</v>
      </c>
      <c r="BW92" s="64">
        <f t="shared" si="107"/>
        <v>11496</v>
      </c>
      <c r="BX92" s="65">
        <v>11496</v>
      </c>
      <c r="BY92" s="86" t="s">
        <v>225</v>
      </c>
      <c r="BZ92" s="66">
        <f t="shared" si="84"/>
        <v>88</v>
      </c>
      <c r="CA92" s="12" t="s">
        <v>226</v>
      </c>
      <c r="CB92" s="38"/>
      <c r="CC92" s="38"/>
      <c r="CD92" s="38"/>
      <c r="CE92" s="38"/>
      <c r="CF92" s="38"/>
      <c r="CG92" s="38"/>
      <c r="CH92" s="38"/>
    </row>
    <row r="93" spans="22:86" ht="15" customHeight="1" x14ac:dyDescent="0.25">
      <c r="V93" s="12" t="s">
        <v>227</v>
      </c>
      <c r="W93" s="78"/>
      <c r="X93" s="78"/>
      <c r="Y93" s="78"/>
      <c r="Z93" s="37">
        <f t="shared" si="99"/>
        <v>93</v>
      </c>
      <c r="AA93" s="56">
        <v>99</v>
      </c>
      <c r="AB93" s="57"/>
      <c r="AC93" s="58">
        <f t="shared" si="100"/>
        <v>848</v>
      </c>
      <c r="AD93" s="59">
        <f t="shared" si="88"/>
        <v>35.333333333333336</v>
      </c>
      <c r="AE93" s="53">
        <f t="shared" si="101"/>
        <v>99</v>
      </c>
      <c r="AF93" s="54">
        <f t="shared" si="102"/>
        <v>824</v>
      </c>
      <c r="AG93" s="53">
        <f t="shared" si="89"/>
        <v>99</v>
      </c>
      <c r="AH93" s="54">
        <f t="shared" si="108"/>
        <v>800</v>
      </c>
      <c r="AI93" s="53">
        <f t="shared" si="90"/>
        <v>99</v>
      </c>
      <c r="AJ93" s="54">
        <f t="shared" si="109"/>
        <v>776</v>
      </c>
      <c r="AK93" s="53">
        <f t="shared" si="91"/>
        <v>99</v>
      </c>
      <c r="AL93" s="54">
        <f t="shared" si="110"/>
        <v>752</v>
      </c>
      <c r="AM93" s="53">
        <f t="shared" si="92"/>
        <v>99</v>
      </c>
      <c r="AN93" s="54">
        <f t="shared" si="111"/>
        <v>728</v>
      </c>
      <c r="AO93" s="53">
        <f t="shared" si="93"/>
        <v>99</v>
      </c>
      <c r="AP93" s="54">
        <f t="shared" si="112"/>
        <v>704</v>
      </c>
      <c r="AQ93" s="53">
        <f t="shared" si="94"/>
        <v>99</v>
      </c>
      <c r="AR93" s="54">
        <f t="shared" si="113"/>
        <v>680</v>
      </c>
      <c r="AS93" s="53">
        <f t="shared" si="95"/>
        <v>99</v>
      </c>
      <c r="AT93" s="54">
        <f t="shared" si="114"/>
        <v>656</v>
      </c>
      <c r="AU93" s="53">
        <f t="shared" si="96"/>
        <v>99</v>
      </c>
      <c r="AV93" s="54">
        <f t="shared" si="115"/>
        <v>632</v>
      </c>
      <c r="AW93" s="53">
        <f t="shared" si="97"/>
        <v>99</v>
      </c>
      <c r="AX93" s="54">
        <f t="shared" si="116"/>
        <v>608</v>
      </c>
      <c r="AY93" s="53">
        <f t="shared" si="85"/>
        <v>99</v>
      </c>
      <c r="AZ93" s="54">
        <f t="shared" si="117"/>
        <v>598</v>
      </c>
      <c r="BA93" s="53">
        <f t="shared" si="86"/>
        <v>99</v>
      </c>
      <c r="BB93" s="54">
        <f t="shared" si="103"/>
        <v>574</v>
      </c>
      <c r="BC93" s="53">
        <f t="shared" si="87"/>
        <v>99</v>
      </c>
      <c r="BD93" s="54">
        <f t="shared" si="104"/>
        <v>550</v>
      </c>
      <c r="BE93" s="38"/>
      <c r="BF93" s="38"/>
      <c r="BG93" s="38"/>
      <c r="BK93" s="38"/>
      <c r="BL93" s="38"/>
      <c r="BM93" s="38"/>
      <c r="BN93" s="38"/>
      <c r="BO93" s="38"/>
      <c r="BP93" s="38"/>
      <c r="BQ93" s="38"/>
      <c r="BR93" s="38"/>
      <c r="BS93" s="60">
        <v>144</v>
      </c>
      <c r="BT93" s="61">
        <f t="shared" si="105"/>
        <v>856</v>
      </c>
      <c r="BU93" s="67">
        <f t="shared" si="98"/>
        <v>99</v>
      </c>
      <c r="BV93" s="68">
        <f t="shared" si="106"/>
        <v>845</v>
      </c>
      <c r="BW93" s="64">
        <f t="shared" si="107"/>
        <v>11496</v>
      </c>
      <c r="BX93" s="65">
        <v>11496</v>
      </c>
      <c r="BY93" s="87"/>
      <c r="BZ93" s="66">
        <f t="shared" si="84"/>
        <v>89</v>
      </c>
      <c r="CA93" s="12" t="s">
        <v>228</v>
      </c>
      <c r="CB93" s="38"/>
      <c r="CC93" s="38"/>
      <c r="CD93" s="38"/>
      <c r="CE93" s="38"/>
      <c r="CF93" s="38"/>
      <c r="CG93" s="38"/>
      <c r="CH93" s="38"/>
    </row>
    <row r="94" spans="22:86" ht="15" customHeight="1" x14ac:dyDescent="0.25">
      <c r="V94" s="79" t="s">
        <v>229</v>
      </c>
      <c r="W94" s="78"/>
      <c r="X94" s="78"/>
      <c r="Y94" s="78"/>
      <c r="Z94" s="37">
        <f t="shared" si="99"/>
        <v>94</v>
      </c>
      <c r="AA94" s="56">
        <v>6</v>
      </c>
      <c r="AB94" s="57"/>
      <c r="AC94" s="58">
        <f t="shared" si="100"/>
        <v>854</v>
      </c>
      <c r="AD94" s="59">
        <f t="shared" si="88"/>
        <v>35.583333333333336</v>
      </c>
      <c r="AE94" s="53">
        <f t="shared" si="101"/>
        <v>6</v>
      </c>
      <c r="AF94" s="54">
        <f t="shared" si="102"/>
        <v>830</v>
      </c>
      <c r="AG94" s="53">
        <f t="shared" si="89"/>
        <v>6</v>
      </c>
      <c r="AH94" s="54">
        <f t="shared" si="108"/>
        <v>806</v>
      </c>
      <c r="AI94" s="53">
        <f t="shared" si="90"/>
        <v>6</v>
      </c>
      <c r="AJ94" s="54">
        <f t="shared" si="109"/>
        <v>782</v>
      </c>
      <c r="AK94" s="53">
        <f t="shared" si="91"/>
        <v>6</v>
      </c>
      <c r="AL94" s="54">
        <f t="shared" si="110"/>
        <v>758</v>
      </c>
      <c r="AM94" s="53">
        <f t="shared" si="92"/>
        <v>6</v>
      </c>
      <c r="AN94" s="54">
        <f t="shared" si="111"/>
        <v>734</v>
      </c>
      <c r="AO94" s="53">
        <f t="shared" si="93"/>
        <v>6</v>
      </c>
      <c r="AP94" s="54">
        <f t="shared" si="112"/>
        <v>710</v>
      </c>
      <c r="AQ94" s="53">
        <f t="shared" si="94"/>
        <v>6</v>
      </c>
      <c r="AR94" s="54">
        <f t="shared" si="113"/>
        <v>686</v>
      </c>
      <c r="AS94" s="53">
        <f t="shared" si="95"/>
        <v>6</v>
      </c>
      <c r="AT94" s="54">
        <f t="shared" si="114"/>
        <v>662</v>
      </c>
      <c r="AU94" s="53">
        <f t="shared" si="96"/>
        <v>6</v>
      </c>
      <c r="AV94" s="54">
        <f t="shared" si="115"/>
        <v>638</v>
      </c>
      <c r="AW94" s="53">
        <f t="shared" si="97"/>
        <v>6</v>
      </c>
      <c r="AX94" s="54">
        <f t="shared" si="116"/>
        <v>614</v>
      </c>
      <c r="AY94" s="53">
        <f t="shared" si="85"/>
        <v>6</v>
      </c>
      <c r="AZ94" s="54">
        <f t="shared" si="117"/>
        <v>604</v>
      </c>
      <c r="BA94" s="53">
        <f t="shared" si="86"/>
        <v>6</v>
      </c>
      <c r="BB94" s="54">
        <f t="shared" si="103"/>
        <v>580</v>
      </c>
      <c r="BC94" s="53">
        <f t="shared" si="87"/>
        <v>6</v>
      </c>
      <c r="BD94" s="54">
        <f t="shared" si="104"/>
        <v>556</v>
      </c>
      <c r="BE94" s="38"/>
      <c r="BF94" s="38"/>
      <c r="BG94" s="38"/>
      <c r="BK94" s="38"/>
      <c r="BL94" s="38"/>
      <c r="BM94" s="38"/>
      <c r="BN94" s="38"/>
      <c r="BO94" s="38"/>
      <c r="BP94" s="38"/>
      <c r="BQ94" s="38"/>
      <c r="BR94" s="38"/>
      <c r="BS94" s="60"/>
      <c r="BT94" s="61">
        <f t="shared" si="105"/>
        <v>856</v>
      </c>
      <c r="BU94" s="67">
        <f t="shared" si="98"/>
        <v>6</v>
      </c>
      <c r="BV94" s="68">
        <f t="shared" si="106"/>
        <v>851</v>
      </c>
      <c r="BW94" s="64">
        <f t="shared" si="107"/>
        <v>11496</v>
      </c>
      <c r="BX94" s="65">
        <v>11496</v>
      </c>
      <c r="BY94" s="87"/>
      <c r="BZ94" s="66">
        <f t="shared" si="84"/>
        <v>90</v>
      </c>
      <c r="CA94" s="12" t="s">
        <v>230</v>
      </c>
      <c r="CB94" s="38"/>
      <c r="CC94" s="38"/>
      <c r="CD94" s="38"/>
      <c r="CE94" s="38"/>
      <c r="CF94" s="38"/>
      <c r="CG94" s="38"/>
      <c r="CH94" s="38"/>
    </row>
    <row r="95" spans="22:86" ht="15" customHeight="1" x14ac:dyDescent="0.25">
      <c r="V95" s="79" t="s">
        <v>231</v>
      </c>
      <c r="W95" s="78"/>
      <c r="X95" s="78"/>
      <c r="Y95" s="78"/>
      <c r="Z95" s="37">
        <f t="shared" si="99"/>
        <v>95</v>
      </c>
      <c r="AA95" s="56">
        <v>6</v>
      </c>
      <c r="AB95" s="57"/>
      <c r="AC95" s="58">
        <f t="shared" si="100"/>
        <v>860</v>
      </c>
      <c r="AD95" s="59">
        <f t="shared" si="88"/>
        <v>35.833333333333336</v>
      </c>
      <c r="AE95" s="53">
        <f t="shared" si="101"/>
        <v>6</v>
      </c>
      <c r="AF95" s="54">
        <f t="shared" si="102"/>
        <v>836</v>
      </c>
      <c r="AG95" s="53">
        <f t="shared" si="89"/>
        <v>6</v>
      </c>
      <c r="AH95" s="54">
        <f t="shared" si="108"/>
        <v>812</v>
      </c>
      <c r="AI95" s="53">
        <f t="shared" si="90"/>
        <v>6</v>
      </c>
      <c r="AJ95" s="54">
        <f t="shared" si="109"/>
        <v>788</v>
      </c>
      <c r="AK95" s="53">
        <f t="shared" si="91"/>
        <v>6</v>
      </c>
      <c r="AL95" s="54">
        <f t="shared" si="110"/>
        <v>764</v>
      </c>
      <c r="AM95" s="53">
        <f t="shared" si="92"/>
        <v>6</v>
      </c>
      <c r="AN95" s="54">
        <f t="shared" si="111"/>
        <v>740</v>
      </c>
      <c r="AO95" s="53">
        <f t="shared" si="93"/>
        <v>6</v>
      </c>
      <c r="AP95" s="54">
        <f t="shared" si="112"/>
        <v>716</v>
      </c>
      <c r="AQ95" s="53">
        <f t="shared" si="94"/>
        <v>6</v>
      </c>
      <c r="AR95" s="54">
        <f t="shared" si="113"/>
        <v>692</v>
      </c>
      <c r="AS95" s="53">
        <f t="shared" si="95"/>
        <v>6</v>
      </c>
      <c r="AT95" s="54">
        <f t="shared" si="114"/>
        <v>668</v>
      </c>
      <c r="AU95" s="53">
        <f t="shared" si="96"/>
        <v>6</v>
      </c>
      <c r="AV95" s="54">
        <f t="shared" si="115"/>
        <v>644</v>
      </c>
      <c r="AW95" s="53">
        <f t="shared" si="97"/>
        <v>6</v>
      </c>
      <c r="AX95" s="54">
        <f t="shared" si="116"/>
        <v>620</v>
      </c>
      <c r="AY95" s="53">
        <f t="shared" si="85"/>
        <v>6</v>
      </c>
      <c r="AZ95" s="54">
        <f t="shared" si="117"/>
        <v>610</v>
      </c>
      <c r="BA95" s="53">
        <f t="shared" si="86"/>
        <v>6</v>
      </c>
      <c r="BB95" s="54">
        <f t="shared" si="103"/>
        <v>586</v>
      </c>
      <c r="BC95" s="53">
        <f t="shared" si="87"/>
        <v>6</v>
      </c>
      <c r="BD95" s="54">
        <f t="shared" si="104"/>
        <v>562</v>
      </c>
      <c r="BE95" s="38"/>
      <c r="BF95" s="38"/>
      <c r="BG95" s="38"/>
      <c r="BK95" s="38"/>
      <c r="BL95" s="38"/>
      <c r="BM95" s="38"/>
      <c r="BN95" s="38"/>
      <c r="BO95" s="38"/>
      <c r="BP95" s="38"/>
      <c r="BQ95" s="38"/>
      <c r="BR95" s="38"/>
      <c r="BS95" s="60"/>
      <c r="BT95" s="61">
        <f t="shared" si="105"/>
        <v>856</v>
      </c>
      <c r="BU95" s="67">
        <f t="shared" si="98"/>
        <v>6</v>
      </c>
      <c r="BV95" s="68">
        <f t="shared" si="106"/>
        <v>857</v>
      </c>
      <c r="BW95" s="64">
        <f t="shared" si="107"/>
        <v>11496</v>
      </c>
      <c r="BX95" s="65">
        <v>11496</v>
      </c>
      <c r="BY95" s="87"/>
      <c r="BZ95" s="66">
        <f t="shared" si="84"/>
        <v>91</v>
      </c>
      <c r="CA95" s="12" t="s">
        <v>232</v>
      </c>
      <c r="CB95" s="38"/>
      <c r="CC95" s="38"/>
      <c r="CD95" s="38"/>
      <c r="CE95" s="38"/>
      <c r="CF95" s="38"/>
      <c r="CG95" s="38"/>
      <c r="CH95" s="38"/>
    </row>
    <row r="96" spans="22:86" ht="15" customHeight="1" x14ac:dyDescent="0.25">
      <c r="V96" s="79" t="s">
        <v>233</v>
      </c>
      <c r="W96" s="78"/>
      <c r="X96" s="78"/>
      <c r="Y96" s="78"/>
      <c r="Z96" s="37">
        <f t="shared" si="99"/>
        <v>96</v>
      </c>
      <c r="AA96" s="56">
        <v>6</v>
      </c>
      <c r="AB96" s="57"/>
      <c r="AC96" s="58">
        <f t="shared" si="100"/>
        <v>866</v>
      </c>
      <c r="AD96" s="59">
        <f t="shared" si="88"/>
        <v>36.083333333333336</v>
      </c>
      <c r="AE96" s="53">
        <f t="shared" si="101"/>
        <v>6</v>
      </c>
      <c r="AF96" s="54">
        <f t="shared" si="102"/>
        <v>842</v>
      </c>
      <c r="AG96" s="53">
        <f t="shared" si="89"/>
        <v>6</v>
      </c>
      <c r="AH96" s="54">
        <f t="shared" si="108"/>
        <v>818</v>
      </c>
      <c r="AI96" s="53">
        <f t="shared" si="90"/>
        <v>6</v>
      </c>
      <c r="AJ96" s="54">
        <f t="shared" si="109"/>
        <v>794</v>
      </c>
      <c r="AK96" s="53">
        <f t="shared" si="91"/>
        <v>6</v>
      </c>
      <c r="AL96" s="54">
        <f t="shared" si="110"/>
        <v>770</v>
      </c>
      <c r="AM96" s="53">
        <f t="shared" si="92"/>
        <v>6</v>
      </c>
      <c r="AN96" s="54">
        <f t="shared" si="111"/>
        <v>746</v>
      </c>
      <c r="AO96" s="53">
        <f t="shared" si="93"/>
        <v>6</v>
      </c>
      <c r="AP96" s="54">
        <f t="shared" si="112"/>
        <v>722</v>
      </c>
      <c r="AQ96" s="53">
        <f t="shared" si="94"/>
        <v>6</v>
      </c>
      <c r="AR96" s="54">
        <f t="shared" si="113"/>
        <v>698</v>
      </c>
      <c r="AS96" s="53">
        <f t="shared" si="95"/>
        <v>6</v>
      </c>
      <c r="AT96" s="54">
        <f t="shared" si="114"/>
        <v>674</v>
      </c>
      <c r="AU96" s="53">
        <f t="shared" si="96"/>
        <v>6</v>
      </c>
      <c r="AV96" s="54">
        <f t="shared" si="115"/>
        <v>650</v>
      </c>
      <c r="AW96" s="53">
        <f t="shared" si="97"/>
        <v>6</v>
      </c>
      <c r="AX96" s="54">
        <f t="shared" si="116"/>
        <v>626</v>
      </c>
      <c r="AY96" s="53">
        <f t="shared" si="85"/>
        <v>6</v>
      </c>
      <c r="AZ96" s="54">
        <f t="shared" si="117"/>
        <v>616</v>
      </c>
      <c r="BA96" s="53">
        <f t="shared" si="86"/>
        <v>6</v>
      </c>
      <c r="BB96" s="54">
        <f t="shared" si="103"/>
        <v>592</v>
      </c>
      <c r="BC96" s="53">
        <f t="shared" si="87"/>
        <v>6</v>
      </c>
      <c r="BD96" s="54">
        <f t="shared" si="104"/>
        <v>568</v>
      </c>
      <c r="BE96" s="38"/>
      <c r="BF96" s="38"/>
      <c r="BG96" s="38"/>
      <c r="BK96" s="38"/>
      <c r="BL96" s="38"/>
      <c r="BM96" s="38"/>
      <c r="BN96" s="38"/>
      <c r="BO96" s="38"/>
      <c r="BP96" s="38"/>
      <c r="BQ96" s="38"/>
      <c r="BR96" s="38"/>
      <c r="BS96" s="60"/>
      <c r="BT96" s="61">
        <f t="shared" si="105"/>
        <v>856</v>
      </c>
      <c r="BU96" s="67">
        <f t="shared" si="98"/>
        <v>6</v>
      </c>
      <c r="BV96" s="68">
        <f t="shared" si="106"/>
        <v>863</v>
      </c>
      <c r="BW96" s="64">
        <f t="shared" si="107"/>
        <v>11496</v>
      </c>
      <c r="BX96" s="65">
        <v>11496</v>
      </c>
      <c r="BY96" s="87"/>
      <c r="BZ96" s="66">
        <f t="shared" si="84"/>
        <v>92</v>
      </c>
      <c r="CA96" s="12" t="s">
        <v>234</v>
      </c>
      <c r="CB96" s="38"/>
      <c r="CC96" s="38"/>
      <c r="CD96" s="38"/>
      <c r="CE96" s="38"/>
      <c r="CF96" s="38"/>
      <c r="CG96" s="38"/>
      <c r="CH96" s="38"/>
    </row>
    <row r="97" spans="22:86" ht="15" customHeight="1" x14ac:dyDescent="0.25">
      <c r="V97" s="79" t="s">
        <v>235</v>
      </c>
      <c r="W97" s="78"/>
      <c r="X97" s="78"/>
      <c r="Y97" s="78"/>
      <c r="Z97" s="37">
        <f t="shared" si="99"/>
        <v>97</v>
      </c>
      <c r="AA97" s="56">
        <v>6</v>
      </c>
      <c r="AB97" s="57"/>
      <c r="AC97" s="58">
        <f t="shared" si="100"/>
        <v>872</v>
      </c>
      <c r="AD97" s="59">
        <f t="shared" si="88"/>
        <v>36.333333333333336</v>
      </c>
      <c r="AE97" s="53">
        <f t="shared" si="101"/>
        <v>6</v>
      </c>
      <c r="AF97" s="54">
        <f t="shared" si="102"/>
        <v>848</v>
      </c>
      <c r="AG97" s="53">
        <f t="shared" si="89"/>
        <v>6</v>
      </c>
      <c r="AH97" s="54">
        <f t="shared" si="108"/>
        <v>824</v>
      </c>
      <c r="AI97" s="53">
        <f t="shared" si="90"/>
        <v>6</v>
      </c>
      <c r="AJ97" s="54">
        <f t="shared" si="109"/>
        <v>800</v>
      </c>
      <c r="AK97" s="53">
        <f t="shared" si="91"/>
        <v>6</v>
      </c>
      <c r="AL97" s="54">
        <f t="shared" si="110"/>
        <v>776</v>
      </c>
      <c r="AM97" s="53">
        <f t="shared" si="92"/>
        <v>6</v>
      </c>
      <c r="AN97" s="54">
        <f t="shared" si="111"/>
        <v>752</v>
      </c>
      <c r="AO97" s="53">
        <f t="shared" si="93"/>
        <v>6</v>
      </c>
      <c r="AP97" s="54">
        <f t="shared" si="112"/>
        <v>728</v>
      </c>
      <c r="AQ97" s="53">
        <f t="shared" si="94"/>
        <v>6</v>
      </c>
      <c r="AR97" s="54">
        <f t="shared" si="113"/>
        <v>704</v>
      </c>
      <c r="AS97" s="53">
        <f t="shared" si="95"/>
        <v>6</v>
      </c>
      <c r="AT97" s="54">
        <f t="shared" si="114"/>
        <v>680</v>
      </c>
      <c r="AU97" s="53">
        <f t="shared" si="96"/>
        <v>6</v>
      </c>
      <c r="AV97" s="54">
        <f t="shared" si="115"/>
        <v>656</v>
      </c>
      <c r="AW97" s="53">
        <f t="shared" si="97"/>
        <v>6</v>
      </c>
      <c r="AX97" s="54">
        <f t="shared" si="116"/>
        <v>632</v>
      </c>
      <c r="AY97" s="53">
        <f t="shared" si="85"/>
        <v>6</v>
      </c>
      <c r="AZ97" s="54">
        <f t="shared" si="117"/>
        <v>622</v>
      </c>
      <c r="BA97" s="53">
        <f t="shared" si="86"/>
        <v>6</v>
      </c>
      <c r="BB97" s="54">
        <f t="shared" si="103"/>
        <v>598</v>
      </c>
      <c r="BC97" s="53">
        <f t="shared" si="87"/>
        <v>6</v>
      </c>
      <c r="BD97" s="54">
        <f t="shared" si="104"/>
        <v>574</v>
      </c>
      <c r="BE97" s="38"/>
      <c r="BF97" s="38"/>
      <c r="BG97" s="38"/>
      <c r="BK97" s="38"/>
      <c r="BL97" s="38"/>
      <c r="BM97" s="38"/>
      <c r="BN97" s="38"/>
      <c r="BO97" s="38"/>
      <c r="BP97" s="38"/>
      <c r="BQ97" s="38"/>
      <c r="BR97" s="38"/>
      <c r="BS97" s="60"/>
      <c r="BT97" s="61">
        <f t="shared" si="105"/>
        <v>856</v>
      </c>
      <c r="BU97" s="67">
        <f t="shared" si="98"/>
        <v>6</v>
      </c>
      <c r="BV97" s="68">
        <f t="shared" si="106"/>
        <v>869</v>
      </c>
      <c r="BW97" s="64">
        <f t="shared" si="107"/>
        <v>11496</v>
      </c>
      <c r="BX97" s="65">
        <v>11496</v>
      </c>
      <c r="BY97" s="87"/>
      <c r="BZ97" s="66">
        <f t="shared" si="84"/>
        <v>93</v>
      </c>
      <c r="CA97" s="12" t="s">
        <v>236</v>
      </c>
      <c r="CB97" s="38"/>
      <c r="CC97" s="38"/>
      <c r="CD97" s="38"/>
      <c r="CE97" s="38"/>
      <c r="CF97" s="38"/>
      <c r="CG97" s="38"/>
      <c r="CH97" s="38"/>
    </row>
    <row r="98" spans="22:86" ht="15" customHeight="1" x14ac:dyDescent="0.25">
      <c r="V98" s="79" t="s">
        <v>237</v>
      </c>
      <c r="W98" s="78"/>
      <c r="X98" s="78"/>
      <c r="Y98" s="78"/>
      <c r="Z98" s="37">
        <f t="shared" si="99"/>
        <v>98</v>
      </c>
      <c r="AA98" s="56">
        <v>6</v>
      </c>
      <c r="AB98" s="57"/>
      <c r="AC98" s="58">
        <f t="shared" si="100"/>
        <v>878</v>
      </c>
      <c r="AD98" s="59">
        <f t="shared" si="88"/>
        <v>36.583333333333336</v>
      </c>
      <c r="AE98" s="53">
        <f t="shared" si="101"/>
        <v>6</v>
      </c>
      <c r="AF98" s="54">
        <f t="shared" si="102"/>
        <v>854</v>
      </c>
      <c r="AG98" s="53">
        <f t="shared" si="89"/>
        <v>6</v>
      </c>
      <c r="AH98" s="54">
        <f t="shared" si="108"/>
        <v>830</v>
      </c>
      <c r="AI98" s="53">
        <f t="shared" si="90"/>
        <v>6</v>
      </c>
      <c r="AJ98" s="54">
        <f t="shared" si="109"/>
        <v>806</v>
      </c>
      <c r="AK98" s="53">
        <f t="shared" si="91"/>
        <v>6</v>
      </c>
      <c r="AL98" s="54">
        <f t="shared" si="110"/>
        <v>782</v>
      </c>
      <c r="AM98" s="53">
        <f t="shared" si="92"/>
        <v>6</v>
      </c>
      <c r="AN98" s="54">
        <f t="shared" si="111"/>
        <v>758</v>
      </c>
      <c r="AO98" s="53">
        <f t="shared" si="93"/>
        <v>6</v>
      </c>
      <c r="AP98" s="54">
        <f t="shared" si="112"/>
        <v>734</v>
      </c>
      <c r="AQ98" s="53">
        <f t="shared" si="94"/>
        <v>6</v>
      </c>
      <c r="AR98" s="54">
        <f t="shared" si="113"/>
        <v>710</v>
      </c>
      <c r="AS98" s="53">
        <f t="shared" si="95"/>
        <v>6</v>
      </c>
      <c r="AT98" s="54">
        <f t="shared" si="114"/>
        <v>686</v>
      </c>
      <c r="AU98" s="53">
        <f t="shared" si="96"/>
        <v>6</v>
      </c>
      <c r="AV98" s="54">
        <f t="shared" si="115"/>
        <v>662</v>
      </c>
      <c r="AW98" s="53">
        <f t="shared" si="97"/>
        <v>6</v>
      </c>
      <c r="AX98" s="54">
        <f t="shared" si="116"/>
        <v>638</v>
      </c>
      <c r="AY98" s="53">
        <f t="shared" si="85"/>
        <v>6</v>
      </c>
      <c r="AZ98" s="54">
        <f t="shared" si="117"/>
        <v>628</v>
      </c>
      <c r="BA98" s="53">
        <f t="shared" si="86"/>
        <v>6</v>
      </c>
      <c r="BB98" s="54">
        <f t="shared" si="103"/>
        <v>604</v>
      </c>
      <c r="BC98" s="53">
        <f t="shared" si="87"/>
        <v>6</v>
      </c>
      <c r="BD98" s="54">
        <f t="shared" si="104"/>
        <v>580</v>
      </c>
      <c r="BE98" s="38"/>
      <c r="BF98" s="38"/>
      <c r="BG98" s="38"/>
      <c r="BK98" s="38"/>
      <c r="BL98" s="38"/>
      <c r="BM98" s="38"/>
      <c r="BN98" s="38"/>
      <c r="BO98" s="38"/>
      <c r="BP98" s="38"/>
      <c r="BQ98" s="38"/>
      <c r="BR98" s="38"/>
      <c r="BS98" s="60"/>
      <c r="BT98" s="61">
        <f t="shared" si="105"/>
        <v>856</v>
      </c>
      <c r="BU98" s="67">
        <f t="shared" si="98"/>
        <v>6</v>
      </c>
      <c r="BV98" s="68">
        <f t="shared" si="106"/>
        <v>875</v>
      </c>
      <c r="BW98" s="64">
        <f t="shared" si="107"/>
        <v>11496</v>
      </c>
      <c r="BX98" s="65">
        <v>11496</v>
      </c>
      <c r="BY98" s="87"/>
      <c r="BZ98" s="66">
        <f t="shared" si="84"/>
        <v>94</v>
      </c>
      <c r="CA98" s="12" t="s">
        <v>238</v>
      </c>
      <c r="CB98" s="38"/>
      <c r="CC98" s="38"/>
      <c r="CD98" s="38"/>
      <c r="CE98" s="38"/>
      <c r="CF98" s="38"/>
      <c r="CG98" s="38"/>
      <c r="CH98" s="38"/>
    </row>
    <row r="99" spans="22:86" ht="15" customHeight="1" x14ac:dyDescent="0.25">
      <c r="V99" s="79" t="s">
        <v>239</v>
      </c>
      <c r="W99" s="78"/>
      <c r="X99" s="78"/>
      <c r="Y99" s="78"/>
      <c r="Z99" s="37">
        <f t="shared" si="99"/>
        <v>99</v>
      </c>
      <c r="AA99" s="56">
        <v>6</v>
      </c>
      <c r="AB99" s="57"/>
      <c r="AC99" s="58">
        <f t="shared" si="100"/>
        <v>884</v>
      </c>
      <c r="AD99" s="59">
        <f t="shared" si="88"/>
        <v>36.833333333333336</v>
      </c>
      <c r="AE99" s="53">
        <f t="shared" si="101"/>
        <v>6</v>
      </c>
      <c r="AF99" s="54">
        <f t="shared" si="102"/>
        <v>860</v>
      </c>
      <c r="AG99" s="53">
        <f t="shared" si="89"/>
        <v>6</v>
      </c>
      <c r="AH99" s="54">
        <f t="shared" si="108"/>
        <v>836</v>
      </c>
      <c r="AI99" s="53">
        <f t="shared" si="90"/>
        <v>6</v>
      </c>
      <c r="AJ99" s="54">
        <f t="shared" si="109"/>
        <v>812</v>
      </c>
      <c r="AK99" s="53">
        <f t="shared" si="91"/>
        <v>6</v>
      </c>
      <c r="AL99" s="54">
        <f t="shared" si="110"/>
        <v>788</v>
      </c>
      <c r="AM99" s="53">
        <f t="shared" si="92"/>
        <v>6</v>
      </c>
      <c r="AN99" s="54">
        <f t="shared" si="111"/>
        <v>764</v>
      </c>
      <c r="AO99" s="53">
        <f t="shared" si="93"/>
        <v>6</v>
      </c>
      <c r="AP99" s="54">
        <f t="shared" si="112"/>
        <v>740</v>
      </c>
      <c r="AQ99" s="53">
        <f t="shared" si="94"/>
        <v>6</v>
      </c>
      <c r="AR99" s="54">
        <f t="shared" si="113"/>
        <v>716</v>
      </c>
      <c r="AS99" s="53">
        <f t="shared" si="95"/>
        <v>6</v>
      </c>
      <c r="AT99" s="54">
        <f t="shared" si="114"/>
        <v>692</v>
      </c>
      <c r="AU99" s="53">
        <f t="shared" si="96"/>
        <v>6</v>
      </c>
      <c r="AV99" s="54">
        <f t="shared" si="115"/>
        <v>668</v>
      </c>
      <c r="AW99" s="53">
        <f t="shared" si="97"/>
        <v>6</v>
      </c>
      <c r="AX99" s="54">
        <f t="shared" si="116"/>
        <v>644</v>
      </c>
      <c r="AY99" s="53">
        <f t="shared" si="85"/>
        <v>6</v>
      </c>
      <c r="AZ99" s="54">
        <f t="shared" si="117"/>
        <v>634</v>
      </c>
      <c r="BA99" s="53">
        <f t="shared" si="86"/>
        <v>6</v>
      </c>
      <c r="BB99" s="54">
        <f t="shared" si="103"/>
        <v>610</v>
      </c>
      <c r="BC99" s="53">
        <f t="shared" si="87"/>
        <v>6</v>
      </c>
      <c r="BD99" s="54">
        <f t="shared" si="104"/>
        <v>586</v>
      </c>
      <c r="BE99" s="38"/>
      <c r="BF99" s="38"/>
      <c r="BG99" s="38"/>
      <c r="BK99" s="38"/>
      <c r="BL99" s="38"/>
      <c r="BM99" s="38"/>
      <c r="BN99" s="38"/>
      <c r="BO99" s="38"/>
      <c r="BP99" s="38"/>
      <c r="BQ99" s="38"/>
      <c r="BR99" s="38"/>
      <c r="BS99" s="60"/>
      <c r="BT99" s="61">
        <f t="shared" si="105"/>
        <v>856</v>
      </c>
      <c r="BU99" s="67">
        <f t="shared" si="98"/>
        <v>6</v>
      </c>
      <c r="BV99" s="68">
        <f t="shared" si="106"/>
        <v>881</v>
      </c>
      <c r="BW99" s="64">
        <f t="shared" si="107"/>
        <v>11496</v>
      </c>
      <c r="BX99" s="65">
        <v>11496</v>
      </c>
      <c r="BY99" s="87"/>
      <c r="BZ99" s="66">
        <f t="shared" si="84"/>
        <v>95</v>
      </c>
      <c r="CA99" s="12" t="s">
        <v>240</v>
      </c>
      <c r="CB99" s="38"/>
      <c r="CC99" s="38"/>
      <c r="CD99" s="38"/>
      <c r="CE99" s="38"/>
      <c r="CF99" s="38"/>
      <c r="CG99" s="38"/>
      <c r="CH99" s="38"/>
    </row>
    <row r="100" spans="22:86" ht="15" customHeight="1" x14ac:dyDescent="0.25">
      <c r="V100" s="79" t="s">
        <v>241</v>
      </c>
      <c r="W100" s="78"/>
      <c r="X100" s="78"/>
      <c r="Y100" s="78"/>
      <c r="Z100" s="80">
        <f t="shared" si="99"/>
        <v>100</v>
      </c>
      <c r="AA100" s="56">
        <v>6</v>
      </c>
      <c r="AB100" s="57"/>
      <c r="AC100" s="58">
        <f t="shared" si="100"/>
        <v>890</v>
      </c>
      <c r="AD100" s="59">
        <f t="shared" si="88"/>
        <v>37.083333333333336</v>
      </c>
      <c r="AE100" s="53">
        <f t="shared" si="101"/>
        <v>6</v>
      </c>
      <c r="AF100" s="54">
        <f t="shared" si="102"/>
        <v>866</v>
      </c>
      <c r="AG100" s="53">
        <f t="shared" si="89"/>
        <v>6</v>
      </c>
      <c r="AH100" s="54">
        <f t="shared" si="108"/>
        <v>842</v>
      </c>
      <c r="AI100" s="53">
        <f t="shared" si="90"/>
        <v>6</v>
      </c>
      <c r="AJ100" s="54">
        <f t="shared" si="109"/>
        <v>818</v>
      </c>
      <c r="AK100" s="53">
        <f t="shared" si="91"/>
        <v>6</v>
      </c>
      <c r="AL100" s="54">
        <f t="shared" si="110"/>
        <v>794</v>
      </c>
      <c r="AM100" s="53">
        <f t="shared" si="92"/>
        <v>6</v>
      </c>
      <c r="AN100" s="54">
        <f t="shared" si="111"/>
        <v>770</v>
      </c>
      <c r="AO100" s="53">
        <f t="shared" si="93"/>
        <v>6</v>
      </c>
      <c r="AP100" s="54">
        <f t="shared" si="112"/>
        <v>746</v>
      </c>
      <c r="AQ100" s="53">
        <f t="shared" si="94"/>
        <v>6</v>
      </c>
      <c r="AR100" s="54">
        <f t="shared" si="113"/>
        <v>722</v>
      </c>
      <c r="AS100" s="53">
        <f t="shared" si="95"/>
        <v>6</v>
      </c>
      <c r="AT100" s="54">
        <f t="shared" si="114"/>
        <v>698</v>
      </c>
      <c r="AU100" s="53">
        <f t="shared" si="96"/>
        <v>6</v>
      </c>
      <c r="AV100" s="54">
        <f t="shared" si="115"/>
        <v>674</v>
      </c>
      <c r="AW100" s="53">
        <f t="shared" si="97"/>
        <v>6</v>
      </c>
      <c r="AX100" s="54">
        <f t="shared" si="116"/>
        <v>650</v>
      </c>
      <c r="AY100" s="53">
        <f t="shared" si="85"/>
        <v>6</v>
      </c>
      <c r="AZ100" s="54">
        <f t="shared" si="117"/>
        <v>640</v>
      </c>
      <c r="BA100" s="53">
        <f t="shared" si="86"/>
        <v>6</v>
      </c>
      <c r="BB100" s="54">
        <f t="shared" si="103"/>
        <v>616</v>
      </c>
      <c r="BC100" s="53">
        <f t="shared" si="87"/>
        <v>6</v>
      </c>
      <c r="BD100" s="54">
        <f t="shared" si="104"/>
        <v>592</v>
      </c>
      <c r="BE100" s="38"/>
      <c r="BF100" s="38"/>
      <c r="BG100" s="38"/>
      <c r="BK100" s="38"/>
      <c r="BL100" s="38"/>
      <c r="BM100" s="38"/>
      <c r="BN100" s="38"/>
      <c r="BO100" s="38"/>
      <c r="BP100" s="38"/>
      <c r="BQ100" s="38"/>
      <c r="BR100" s="38"/>
      <c r="BS100" s="60"/>
      <c r="BT100" s="61">
        <f t="shared" si="105"/>
        <v>856</v>
      </c>
      <c r="BU100" s="67">
        <f t="shared" si="98"/>
        <v>6</v>
      </c>
      <c r="BV100" s="68">
        <f t="shared" si="106"/>
        <v>887</v>
      </c>
      <c r="BW100" s="64">
        <f t="shared" si="107"/>
        <v>11496</v>
      </c>
      <c r="BX100" s="65">
        <v>11496</v>
      </c>
      <c r="BY100" s="87"/>
      <c r="BZ100" s="66">
        <f t="shared" si="84"/>
        <v>96</v>
      </c>
      <c r="CA100" s="12" t="s">
        <v>242</v>
      </c>
      <c r="CB100" s="38"/>
      <c r="CC100" s="38"/>
      <c r="CD100" s="38"/>
      <c r="CE100" s="38"/>
      <c r="CF100" s="38"/>
      <c r="CG100" s="38"/>
      <c r="CH100" s="38"/>
    </row>
    <row r="101" spans="22:86" ht="15" customHeight="1" x14ac:dyDescent="0.25">
      <c r="V101" s="79" t="s">
        <v>243</v>
      </c>
      <c r="W101" s="78"/>
      <c r="X101" s="78"/>
      <c r="Y101" s="78"/>
      <c r="Z101" s="80">
        <f t="shared" si="99"/>
        <v>101</v>
      </c>
      <c r="AA101" s="56">
        <v>6</v>
      </c>
      <c r="AB101" s="57"/>
      <c r="AC101" s="58">
        <f t="shared" si="100"/>
        <v>896</v>
      </c>
      <c r="AD101" s="59">
        <f t="shared" si="88"/>
        <v>37.333333333333336</v>
      </c>
      <c r="AE101" s="53">
        <f t="shared" si="101"/>
        <v>6</v>
      </c>
      <c r="AF101" s="54">
        <f t="shared" si="102"/>
        <v>872</v>
      </c>
      <c r="AG101" s="53">
        <f t="shared" si="89"/>
        <v>6</v>
      </c>
      <c r="AH101" s="54">
        <f t="shared" si="108"/>
        <v>848</v>
      </c>
      <c r="AI101" s="53">
        <f t="shared" si="90"/>
        <v>6</v>
      </c>
      <c r="AJ101" s="54">
        <f t="shared" si="109"/>
        <v>824</v>
      </c>
      <c r="AK101" s="53">
        <f t="shared" si="91"/>
        <v>6</v>
      </c>
      <c r="AL101" s="54">
        <f t="shared" si="110"/>
        <v>800</v>
      </c>
      <c r="AM101" s="53">
        <f t="shared" si="92"/>
        <v>6</v>
      </c>
      <c r="AN101" s="54">
        <f t="shared" si="111"/>
        <v>776</v>
      </c>
      <c r="AO101" s="53">
        <f t="shared" si="93"/>
        <v>6</v>
      </c>
      <c r="AP101" s="54">
        <f t="shared" si="112"/>
        <v>752</v>
      </c>
      <c r="AQ101" s="53">
        <f t="shared" si="94"/>
        <v>6</v>
      </c>
      <c r="AR101" s="54">
        <f t="shared" si="113"/>
        <v>728</v>
      </c>
      <c r="AS101" s="53">
        <f t="shared" si="95"/>
        <v>6</v>
      </c>
      <c r="AT101" s="54">
        <f t="shared" si="114"/>
        <v>704</v>
      </c>
      <c r="AU101" s="53">
        <f t="shared" si="96"/>
        <v>6</v>
      </c>
      <c r="AV101" s="54">
        <f t="shared" si="115"/>
        <v>680</v>
      </c>
      <c r="AW101" s="53">
        <f t="shared" si="97"/>
        <v>6</v>
      </c>
      <c r="AX101" s="54">
        <f t="shared" si="116"/>
        <v>656</v>
      </c>
      <c r="AY101" s="53">
        <f t="shared" si="85"/>
        <v>6</v>
      </c>
      <c r="AZ101" s="54">
        <f t="shared" si="117"/>
        <v>646</v>
      </c>
      <c r="BA101" s="53">
        <f t="shared" si="86"/>
        <v>6</v>
      </c>
      <c r="BB101" s="54">
        <f t="shared" si="103"/>
        <v>622</v>
      </c>
      <c r="BC101" s="53">
        <f t="shared" si="87"/>
        <v>6</v>
      </c>
      <c r="BD101" s="54">
        <f t="shared" si="104"/>
        <v>598</v>
      </c>
      <c r="BE101" s="38"/>
      <c r="BF101" s="38"/>
      <c r="BG101" s="38"/>
      <c r="BK101" s="38"/>
      <c r="BL101" s="38"/>
      <c r="BM101" s="38"/>
      <c r="BN101" s="38"/>
      <c r="BO101" s="38"/>
      <c r="BP101" s="38"/>
      <c r="BQ101" s="38"/>
      <c r="BR101" s="38"/>
      <c r="BS101" s="60"/>
      <c r="BT101" s="61">
        <f t="shared" si="105"/>
        <v>856</v>
      </c>
      <c r="BU101" s="67">
        <f t="shared" si="98"/>
        <v>6</v>
      </c>
      <c r="BV101" s="68">
        <f t="shared" si="106"/>
        <v>893</v>
      </c>
      <c r="BW101" s="64">
        <f t="shared" si="107"/>
        <v>11496</v>
      </c>
      <c r="BX101" s="65">
        <v>11496</v>
      </c>
      <c r="BY101" s="87"/>
      <c r="BZ101" s="66">
        <f t="shared" si="84"/>
        <v>97</v>
      </c>
      <c r="CA101" s="12" t="s">
        <v>244</v>
      </c>
      <c r="CB101" s="38"/>
      <c r="CC101" s="38"/>
      <c r="CD101" s="38"/>
      <c r="CE101" s="38"/>
      <c r="CF101" s="38"/>
      <c r="CG101" s="38"/>
      <c r="CH101" s="38"/>
    </row>
    <row r="102" spans="22:86" ht="15" customHeight="1" x14ac:dyDescent="0.25">
      <c r="V102" s="79" t="s">
        <v>245</v>
      </c>
      <c r="W102" s="78"/>
      <c r="X102" s="78"/>
      <c r="Y102" s="78"/>
      <c r="Z102" s="80">
        <f t="shared" si="99"/>
        <v>102</v>
      </c>
      <c r="AA102" s="56">
        <v>6</v>
      </c>
      <c r="AB102" s="57"/>
      <c r="AC102" s="58">
        <f t="shared" si="100"/>
        <v>902</v>
      </c>
      <c r="AD102" s="59">
        <f t="shared" si="88"/>
        <v>37.583333333333336</v>
      </c>
      <c r="AE102" s="53">
        <f t="shared" si="101"/>
        <v>6</v>
      </c>
      <c r="AF102" s="54">
        <f t="shared" si="102"/>
        <v>878</v>
      </c>
      <c r="AG102" s="53">
        <f t="shared" si="89"/>
        <v>6</v>
      </c>
      <c r="AH102" s="54">
        <f t="shared" si="108"/>
        <v>854</v>
      </c>
      <c r="AI102" s="53">
        <f t="shared" si="90"/>
        <v>6</v>
      </c>
      <c r="AJ102" s="54">
        <f t="shared" si="109"/>
        <v>830</v>
      </c>
      <c r="AK102" s="53">
        <f t="shared" si="91"/>
        <v>6</v>
      </c>
      <c r="AL102" s="54">
        <f t="shared" si="110"/>
        <v>806</v>
      </c>
      <c r="AM102" s="53">
        <f t="shared" si="92"/>
        <v>6</v>
      </c>
      <c r="AN102" s="54">
        <f t="shared" si="111"/>
        <v>782</v>
      </c>
      <c r="AO102" s="53">
        <f t="shared" si="93"/>
        <v>6</v>
      </c>
      <c r="AP102" s="54">
        <f t="shared" si="112"/>
        <v>758</v>
      </c>
      <c r="AQ102" s="53">
        <f t="shared" si="94"/>
        <v>6</v>
      </c>
      <c r="AR102" s="54">
        <f t="shared" si="113"/>
        <v>734</v>
      </c>
      <c r="AS102" s="53">
        <f t="shared" si="95"/>
        <v>6</v>
      </c>
      <c r="AT102" s="54">
        <f t="shared" si="114"/>
        <v>710</v>
      </c>
      <c r="AU102" s="53">
        <f t="shared" si="96"/>
        <v>6</v>
      </c>
      <c r="AV102" s="54">
        <f t="shared" si="115"/>
        <v>686</v>
      </c>
      <c r="AW102" s="53">
        <f t="shared" si="97"/>
        <v>6</v>
      </c>
      <c r="AX102" s="54">
        <f t="shared" si="116"/>
        <v>662</v>
      </c>
      <c r="AY102" s="53">
        <f t="shared" si="85"/>
        <v>6</v>
      </c>
      <c r="AZ102" s="54">
        <f t="shared" si="117"/>
        <v>652</v>
      </c>
      <c r="BA102" s="53">
        <f t="shared" si="86"/>
        <v>6</v>
      </c>
      <c r="BB102" s="54">
        <f t="shared" si="103"/>
        <v>628</v>
      </c>
      <c r="BC102" s="53">
        <f t="shared" si="87"/>
        <v>6</v>
      </c>
      <c r="BD102" s="54">
        <f t="shared" si="104"/>
        <v>604</v>
      </c>
      <c r="BE102" s="38"/>
      <c r="BF102" s="38"/>
      <c r="BG102" s="38"/>
      <c r="BK102" s="38"/>
      <c r="BL102" s="38"/>
      <c r="BM102" s="38"/>
      <c r="BN102" s="38"/>
      <c r="BO102" s="38"/>
      <c r="BP102" s="38"/>
      <c r="BQ102" s="38"/>
      <c r="BR102" s="38"/>
      <c r="BS102" s="60"/>
      <c r="BT102" s="61">
        <f t="shared" si="105"/>
        <v>856</v>
      </c>
      <c r="BU102" s="67">
        <f t="shared" si="98"/>
        <v>6</v>
      </c>
      <c r="BV102" s="68">
        <f t="shared" si="106"/>
        <v>899</v>
      </c>
      <c r="BW102" s="64">
        <f t="shared" si="107"/>
        <v>11496</v>
      </c>
      <c r="BX102" s="65">
        <v>11496</v>
      </c>
      <c r="BY102" s="87"/>
      <c r="BZ102" s="66">
        <f t="shared" si="84"/>
        <v>98</v>
      </c>
      <c r="CA102" s="12" t="s">
        <v>246</v>
      </c>
      <c r="CB102" s="38"/>
      <c r="CC102" s="38"/>
      <c r="CD102" s="38"/>
      <c r="CE102" s="38"/>
      <c r="CF102" s="38"/>
      <c r="CG102" s="38"/>
      <c r="CH102" s="38"/>
    </row>
    <row r="103" spans="22:86" ht="15" customHeight="1" x14ac:dyDescent="0.25">
      <c r="V103" s="79" t="s">
        <v>247</v>
      </c>
      <c r="W103" s="78"/>
      <c r="X103" s="78"/>
      <c r="Y103" s="78"/>
      <c r="Z103" s="80">
        <f t="shared" si="99"/>
        <v>103</v>
      </c>
      <c r="AA103" s="56">
        <v>6</v>
      </c>
      <c r="AB103" s="57"/>
      <c r="AC103" s="58">
        <f t="shared" si="100"/>
        <v>908</v>
      </c>
      <c r="AD103" s="59">
        <f t="shared" si="88"/>
        <v>37.833333333333336</v>
      </c>
      <c r="AE103" s="53">
        <f t="shared" si="101"/>
        <v>6</v>
      </c>
      <c r="AF103" s="54">
        <f t="shared" si="102"/>
        <v>884</v>
      </c>
      <c r="AG103" s="53">
        <f t="shared" si="89"/>
        <v>6</v>
      </c>
      <c r="AH103" s="54">
        <f t="shared" si="108"/>
        <v>860</v>
      </c>
      <c r="AI103" s="53">
        <f t="shared" si="90"/>
        <v>6</v>
      </c>
      <c r="AJ103" s="54">
        <f t="shared" si="109"/>
        <v>836</v>
      </c>
      <c r="AK103" s="53">
        <f t="shared" si="91"/>
        <v>6</v>
      </c>
      <c r="AL103" s="54">
        <f t="shared" si="110"/>
        <v>812</v>
      </c>
      <c r="AM103" s="53">
        <f t="shared" si="92"/>
        <v>6</v>
      </c>
      <c r="AN103" s="54">
        <f t="shared" si="111"/>
        <v>788</v>
      </c>
      <c r="AO103" s="53">
        <f t="shared" si="93"/>
        <v>6</v>
      </c>
      <c r="AP103" s="54">
        <f t="shared" si="112"/>
        <v>764</v>
      </c>
      <c r="AQ103" s="53">
        <f t="shared" si="94"/>
        <v>6</v>
      </c>
      <c r="AR103" s="54">
        <f t="shared" si="113"/>
        <v>740</v>
      </c>
      <c r="AS103" s="53">
        <f t="shared" si="95"/>
        <v>6</v>
      </c>
      <c r="AT103" s="54">
        <f t="shared" si="114"/>
        <v>716</v>
      </c>
      <c r="AU103" s="53">
        <f t="shared" si="96"/>
        <v>6</v>
      </c>
      <c r="AV103" s="54">
        <f t="shared" si="115"/>
        <v>692</v>
      </c>
      <c r="AW103" s="53">
        <f t="shared" si="97"/>
        <v>6</v>
      </c>
      <c r="AX103" s="54">
        <f t="shared" si="116"/>
        <v>668</v>
      </c>
      <c r="AY103" s="53">
        <f t="shared" si="85"/>
        <v>6</v>
      </c>
      <c r="AZ103" s="54">
        <f t="shared" si="117"/>
        <v>658</v>
      </c>
      <c r="BA103" s="53">
        <f t="shared" si="86"/>
        <v>6</v>
      </c>
      <c r="BB103" s="54">
        <f t="shared" si="103"/>
        <v>634</v>
      </c>
      <c r="BC103" s="53">
        <f t="shared" si="87"/>
        <v>6</v>
      </c>
      <c r="BD103" s="54">
        <f t="shared" si="104"/>
        <v>610</v>
      </c>
      <c r="BE103" s="38"/>
      <c r="BF103" s="38"/>
      <c r="BG103" s="38"/>
      <c r="BK103" s="38"/>
      <c r="BL103" s="38"/>
      <c r="BM103" s="38"/>
      <c r="BN103" s="38"/>
      <c r="BO103" s="38"/>
      <c r="BP103" s="38"/>
      <c r="BQ103" s="38"/>
      <c r="BR103" s="38"/>
      <c r="BS103" s="60"/>
      <c r="BT103" s="61">
        <f t="shared" si="105"/>
        <v>856</v>
      </c>
      <c r="BU103" s="67">
        <f t="shared" si="98"/>
        <v>6</v>
      </c>
      <c r="BV103" s="68">
        <f t="shared" si="106"/>
        <v>905</v>
      </c>
      <c r="BW103" s="64">
        <f t="shared" si="107"/>
        <v>11496</v>
      </c>
      <c r="BX103" s="65">
        <v>11496</v>
      </c>
      <c r="BY103" s="87"/>
      <c r="BZ103" s="66">
        <f t="shared" si="84"/>
        <v>99</v>
      </c>
      <c r="CA103" s="12" t="s">
        <v>248</v>
      </c>
      <c r="CB103" s="38"/>
      <c r="CC103" s="38"/>
      <c r="CD103" s="38"/>
      <c r="CE103" s="38"/>
      <c r="CF103" s="38"/>
      <c r="CG103" s="38"/>
      <c r="CH103" s="38"/>
    </row>
    <row r="104" spans="22:86" ht="15" customHeight="1" thickBot="1" x14ac:dyDescent="0.3">
      <c r="V104" s="79" t="s">
        <v>249</v>
      </c>
      <c r="W104" s="78"/>
      <c r="X104" s="78"/>
      <c r="Y104" s="78"/>
      <c r="Z104" s="80">
        <f t="shared" si="99"/>
        <v>104</v>
      </c>
      <c r="AA104" s="56">
        <v>6</v>
      </c>
      <c r="AB104" s="57"/>
      <c r="AC104" s="58">
        <f t="shared" si="100"/>
        <v>914</v>
      </c>
      <c r="AD104" s="59">
        <f t="shared" si="88"/>
        <v>38.083333333333336</v>
      </c>
      <c r="AE104" s="53">
        <f t="shared" si="101"/>
        <v>6</v>
      </c>
      <c r="AF104" s="54">
        <f t="shared" si="102"/>
        <v>890</v>
      </c>
      <c r="AG104" s="53">
        <f t="shared" si="89"/>
        <v>6</v>
      </c>
      <c r="AH104" s="54">
        <f t="shared" si="108"/>
        <v>866</v>
      </c>
      <c r="AI104" s="53">
        <f t="shared" si="90"/>
        <v>6</v>
      </c>
      <c r="AJ104" s="54">
        <f t="shared" si="109"/>
        <v>842</v>
      </c>
      <c r="AK104" s="53">
        <f t="shared" si="91"/>
        <v>6</v>
      </c>
      <c r="AL104" s="54">
        <f t="shared" si="110"/>
        <v>818</v>
      </c>
      <c r="AM104" s="53">
        <f t="shared" si="92"/>
        <v>6</v>
      </c>
      <c r="AN104" s="54">
        <f t="shared" si="111"/>
        <v>794</v>
      </c>
      <c r="AO104" s="53">
        <f t="shared" si="93"/>
        <v>6</v>
      </c>
      <c r="AP104" s="54">
        <f t="shared" si="112"/>
        <v>770</v>
      </c>
      <c r="AQ104" s="53">
        <f t="shared" si="94"/>
        <v>6</v>
      </c>
      <c r="AR104" s="54">
        <f t="shared" si="113"/>
        <v>746</v>
      </c>
      <c r="AS104" s="53">
        <f t="shared" si="95"/>
        <v>6</v>
      </c>
      <c r="AT104" s="54">
        <f t="shared" si="114"/>
        <v>722</v>
      </c>
      <c r="AU104" s="53">
        <f t="shared" si="96"/>
        <v>6</v>
      </c>
      <c r="AV104" s="54">
        <f t="shared" si="115"/>
        <v>698</v>
      </c>
      <c r="AW104" s="53">
        <f t="shared" si="97"/>
        <v>6</v>
      </c>
      <c r="AX104" s="54">
        <f t="shared" si="116"/>
        <v>674</v>
      </c>
      <c r="AY104" s="53">
        <f t="shared" si="85"/>
        <v>6</v>
      </c>
      <c r="AZ104" s="54">
        <f t="shared" si="117"/>
        <v>664</v>
      </c>
      <c r="BA104" s="53">
        <f t="shared" si="86"/>
        <v>6</v>
      </c>
      <c r="BB104" s="54">
        <f t="shared" si="103"/>
        <v>640</v>
      </c>
      <c r="BC104" s="53">
        <f t="shared" si="87"/>
        <v>6</v>
      </c>
      <c r="BD104" s="54">
        <f t="shared" si="104"/>
        <v>616</v>
      </c>
      <c r="BE104" s="38"/>
      <c r="BF104" s="38"/>
      <c r="BG104" s="38"/>
      <c r="BK104" s="38"/>
      <c r="BL104" s="38"/>
      <c r="BM104" s="38"/>
      <c r="BN104" s="38"/>
      <c r="BO104" s="38"/>
      <c r="BP104" s="38"/>
      <c r="BQ104" s="38"/>
      <c r="BR104" s="38"/>
      <c r="BS104" s="60"/>
      <c r="BT104" s="61">
        <f t="shared" si="105"/>
        <v>856</v>
      </c>
      <c r="BU104" s="67">
        <f t="shared" si="98"/>
        <v>6</v>
      </c>
      <c r="BV104" s="68">
        <f t="shared" si="106"/>
        <v>911</v>
      </c>
      <c r="BW104" s="64">
        <f t="shared" si="107"/>
        <v>11496</v>
      </c>
      <c r="BX104" s="65">
        <v>11496</v>
      </c>
      <c r="BY104" s="88"/>
      <c r="BZ104" s="66">
        <f t="shared" si="84"/>
        <v>100</v>
      </c>
      <c r="CA104" s="12"/>
      <c r="CB104" s="38"/>
      <c r="CC104" s="38"/>
      <c r="CD104" s="38"/>
      <c r="CE104" s="38"/>
      <c r="CF104" s="38"/>
      <c r="CG104" s="38"/>
      <c r="CH104" s="38"/>
    </row>
    <row r="105" spans="22:86" ht="15" customHeight="1" x14ac:dyDescent="0.25">
      <c r="V105" s="79" t="s">
        <v>250</v>
      </c>
      <c r="W105" s="78"/>
      <c r="X105" s="78"/>
      <c r="Y105" s="78"/>
      <c r="Z105" s="80">
        <f t="shared" si="99"/>
        <v>105</v>
      </c>
      <c r="AA105" s="56">
        <v>7</v>
      </c>
      <c r="AB105" s="57"/>
      <c r="AC105" s="58">
        <f t="shared" si="100"/>
        <v>921</v>
      </c>
      <c r="AD105" s="59">
        <f t="shared" si="88"/>
        <v>38.375</v>
      </c>
      <c r="AE105" s="53">
        <f t="shared" si="101"/>
        <v>7</v>
      </c>
      <c r="AF105" s="54">
        <f t="shared" si="102"/>
        <v>897</v>
      </c>
      <c r="AG105" s="53">
        <f t="shared" si="89"/>
        <v>7</v>
      </c>
      <c r="AH105" s="54">
        <f t="shared" si="108"/>
        <v>873</v>
      </c>
      <c r="AI105" s="53">
        <f t="shared" si="90"/>
        <v>7</v>
      </c>
      <c r="AJ105" s="54">
        <f t="shared" si="109"/>
        <v>849</v>
      </c>
      <c r="AK105" s="53">
        <f t="shared" si="91"/>
        <v>7</v>
      </c>
      <c r="AL105" s="54">
        <f t="shared" si="110"/>
        <v>825</v>
      </c>
      <c r="AM105" s="53">
        <f t="shared" si="92"/>
        <v>7</v>
      </c>
      <c r="AN105" s="54">
        <f t="shared" si="111"/>
        <v>801</v>
      </c>
      <c r="AO105" s="53">
        <f t="shared" si="93"/>
        <v>7</v>
      </c>
      <c r="AP105" s="54">
        <f t="shared" si="112"/>
        <v>777</v>
      </c>
      <c r="AQ105" s="53">
        <f t="shared" si="94"/>
        <v>7</v>
      </c>
      <c r="AR105" s="54">
        <f t="shared" si="113"/>
        <v>753</v>
      </c>
      <c r="AS105" s="53">
        <f t="shared" si="95"/>
        <v>7</v>
      </c>
      <c r="AT105" s="54">
        <f t="shared" si="114"/>
        <v>729</v>
      </c>
      <c r="AU105" s="53">
        <f t="shared" si="96"/>
        <v>7</v>
      </c>
      <c r="AV105" s="54">
        <f t="shared" si="115"/>
        <v>705</v>
      </c>
      <c r="AW105" s="53">
        <f t="shared" si="97"/>
        <v>7</v>
      </c>
      <c r="AX105" s="54">
        <f t="shared" si="116"/>
        <v>681</v>
      </c>
      <c r="AY105" s="53">
        <f t="shared" si="85"/>
        <v>7</v>
      </c>
      <c r="AZ105" s="54">
        <f t="shared" si="117"/>
        <v>671</v>
      </c>
      <c r="BA105" s="53">
        <f t="shared" si="86"/>
        <v>7</v>
      </c>
      <c r="BB105" s="54">
        <f t="shared" si="103"/>
        <v>647</v>
      </c>
      <c r="BC105" s="53">
        <f t="shared" si="87"/>
        <v>7</v>
      </c>
      <c r="BD105" s="54">
        <f t="shared" si="104"/>
        <v>623</v>
      </c>
      <c r="BE105" s="38"/>
      <c r="BF105" s="38"/>
      <c r="BG105" s="38"/>
      <c r="BK105" s="38"/>
      <c r="BL105" s="38"/>
      <c r="BM105" s="38"/>
      <c r="BN105" s="38"/>
      <c r="BO105" s="38"/>
      <c r="BP105" s="38"/>
      <c r="BQ105" s="38"/>
      <c r="BR105" s="38"/>
      <c r="BS105" s="60"/>
      <c r="BT105" s="61">
        <f t="shared" si="105"/>
        <v>856</v>
      </c>
      <c r="BU105" s="67">
        <f t="shared" si="98"/>
        <v>7</v>
      </c>
      <c r="BV105" s="68">
        <f t="shared" si="106"/>
        <v>918</v>
      </c>
      <c r="BW105" s="64">
        <f t="shared" si="107"/>
        <v>11496</v>
      </c>
      <c r="BX105" s="65">
        <v>11496</v>
      </c>
      <c r="BY105" s="81"/>
      <c r="BZ105" s="36"/>
      <c r="CA105" s="38"/>
      <c r="CB105" s="38"/>
      <c r="CC105" s="38"/>
      <c r="CD105" s="38"/>
      <c r="CE105" s="38"/>
      <c r="CF105" s="38"/>
      <c r="CG105" s="38"/>
      <c r="CH105" s="38"/>
    </row>
    <row r="106" spans="22:86" ht="15" customHeight="1" x14ac:dyDescent="0.25"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6"/>
      <c r="BJ106" s="38"/>
      <c r="BK106" s="38"/>
      <c r="BL106" s="38"/>
      <c r="BM106" s="38"/>
      <c r="BN106" s="38"/>
      <c r="BO106" s="38"/>
      <c r="BP106" s="38"/>
      <c r="BQ106" s="38"/>
      <c r="BR106" s="38"/>
      <c r="BS106" s="60"/>
      <c r="BT106" s="61">
        <f t="shared" si="105"/>
        <v>856</v>
      </c>
      <c r="BU106" s="67">
        <f t="shared" si="98"/>
        <v>0</v>
      </c>
      <c r="BV106" s="68">
        <f t="shared" si="106"/>
        <v>918</v>
      </c>
      <c r="BW106" s="64">
        <f t="shared" si="107"/>
        <v>11496</v>
      </c>
      <c r="BX106" s="65">
        <v>11496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</row>
    <row r="107" spans="22:86" ht="15" customHeight="1" x14ac:dyDescent="0.25"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6"/>
      <c r="BJ107" s="38"/>
      <c r="BK107" s="38"/>
      <c r="BL107" s="38"/>
      <c r="BM107" s="38"/>
      <c r="BN107" s="38"/>
      <c r="BO107" s="38"/>
      <c r="BP107" s="38"/>
      <c r="BQ107" s="38"/>
      <c r="BR107" s="38"/>
      <c r="BS107" s="60"/>
      <c r="BT107" s="61">
        <f t="shared" si="105"/>
        <v>856</v>
      </c>
      <c r="BU107" s="83">
        <f t="shared" si="98"/>
        <v>0</v>
      </c>
      <c r="BV107" s="84">
        <f t="shared" si="106"/>
        <v>918</v>
      </c>
      <c r="BW107" s="64">
        <f t="shared" si="107"/>
        <v>11496</v>
      </c>
      <c r="BX107" s="65">
        <v>11496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</row>
    <row r="108" spans="22:86" ht="15" customHeight="1" x14ac:dyDescent="0.25"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6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</row>
    <row r="109" spans="22:86" ht="15" customHeight="1" x14ac:dyDescent="0.25"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6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</row>
    <row r="110" spans="22:86" ht="15" customHeight="1" x14ac:dyDescent="0.25"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6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</row>
    <row r="111" spans="22:86" ht="15" customHeight="1" x14ac:dyDescent="0.25"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6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</row>
    <row r="112" spans="22:86" ht="15" customHeight="1" x14ac:dyDescent="0.25"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6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</row>
    <row r="113" spans="38:86" ht="15" customHeight="1" x14ac:dyDescent="0.25"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6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</row>
    <row r="114" spans="38:86" ht="15" customHeight="1" x14ac:dyDescent="0.25"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85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</row>
    <row r="115" spans="38:86" ht="15" customHeight="1" x14ac:dyDescent="0.25"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6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</row>
    <row r="116" spans="38:86" ht="15" customHeight="1" x14ac:dyDescent="0.25"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6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</row>
    <row r="117" spans="38:86" ht="15" customHeight="1" x14ac:dyDescent="0.25"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</row>
    <row r="118" spans="38:86" ht="15" customHeight="1" x14ac:dyDescent="0.25"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</row>
    <row r="119" spans="38:86" ht="15" customHeight="1" x14ac:dyDescent="0.25"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</row>
    <row r="120" spans="38:86" ht="15" customHeight="1" x14ac:dyDescent="0.25"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</row>
    <row r="121" spans="38:86" ht="15" customHeight="1" x14ac:dyDescent="0.25"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</row>
    <row r="122" spans="38:86" ht="15" customHeight="1" x14ac:dyDescent="0.25"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</row>
    <row r="123" spans="38:86" ht="15" customHeight="1" x14ac:dyDescent="0.25"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</row>
    <row r="124" spans="38:86" ht="15" customHeight="1" x14ac:dyDescent="0.25"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</row>
    <row r="125" spans="38:86" ht="15" customHeight="1" x14ac:dyDescent="0.25"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</row>
    <row r="126" spans="38:86" ht="15" customHeight="1" x14ac:dyDescent="0.25"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</row>
    <row r="127" spans="38:86" ht="15" customHeight="1" x14ac:dyDescent="0.25"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</row>
    <row r="128" spans="38:86" ht="15" customHeight="1" x14ac:dyDescent="0.25"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</row>
    <row r="129" spans="38:86" ht="15" customHeight="1" x14ac:dyDescent="0.25"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</row>
    <row r="130" spans="38:86" ht="15" customHeight="1" x14ac:dyDescent="0.25"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</row>
    <row r="131" spans="38:86" ht="15" customHeight="1" x14ac:dyDescent="0.25"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</row>
    <row r="132" spans="38:86" ht="15" customHeight="1" x14ac:dyDescent="0.25"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</row>
    <row r="133" spans="38:86" ht="15" customHeight="1" x14ac:dyDescent="0.25"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</row>
    <row r="134" spans="38:86" ht="15" customHeight="1" x14ac:dyDescent="0.25"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</row>
    <row r="135" spans="38:86" ht="15" customHeight="1" x14ac:dyDescent="0.25"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</row>
    <row r="136" spans="38:86" ht="15" customHeight="1" x14ac:dyDescent="0.25"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</row>
    <row r="137" spans="38:86" ht="15" customHeight="1" x14ac:dyDescent="0.25"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</row>
    <row r="138" spans="38:86" ht="15" customHeight="1" x14ac:dyDescent="0.25"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</row>
    <row r="139" spans="38:86" ht="15" customHeight="1" x14ac:dyDescent="0.25"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</row>
    <row r="140" spans="38:86" ht="15" customHeight="1" x14ac:dyDescent="0.25"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</row>
    <row r="141" spans="38:86" ht="15" customHeight="1" x14ac:dyDescent="0.25"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</row>
    <row r="142" spans="38:86" ht="15" customHeight="1" x14ac:dyDescent="0.25"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</row>
    <row r="143" spans="38:86" ht="15" customHeight="1" x14ac:dyDescent="0.25"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</row>
    <row r="144" spans="38:86" ht="15" customHeight="1" x14ac:dyDescent="0.25"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</row>
    <row r="145" spans="38:86" ht="15" customHeight="1" x14ac:dyDescent="0.25"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</row>
    <row r="146" spans="38:86" ht="15" customHeight="1" x14ac:dyDescent="0.25"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</row>
    <row r="147" spans="38:86" ht="15" customHeight="1" x14ac:dyDescent="0.25"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</row>
    <row r="148" spans="38:86" ht="15" customHeight="1" x14ac:dyDescent="0.25"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</row>
    <row r="149" spans="38:86" ht="15" customHeight="1" x14ac:dyDescent="0.25"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</row>
    <row r="150" spans="38:86" ht="15" customHeight="1" x14ac:dyDescent="0.25"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</row>
    <row r="151" spans="38:86" ht="15" customHeight="1" x14ac:dyDescent="0.25"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</row>
    <row r="152" spans="38:86" ht="15" customHeight="1" x14ac:dyDescent="0.25"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</row>
    <row r="153" spans="38:86" ht="15" customHeight="1" x14ac:dyDescent="0.25"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</row>
    <row r="154" spans="38:86" ht="15" customHeight="1" x14ac:dyDescent="0.25"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</row>
    <row r="155" spans="38:86" ht="15" customHeight="1" x14ac:dyDescent="0.25"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</row>
    <row r="156" spans="38:86" ht="15" customHeight="1" x14ac:dyDescent="0.25"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</row>
    <row r="157" spans="38:86" ht="15" customHeight="1" x14ac:dyDescent="0.25"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</row>
    <row r="158" spans="38:86" ht="15" customHeight="1" x14ac:dyDescent="0.25"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</row>
    <row r="159" spans="38:86" ht="15" customHeight="1" x14ac:dyDescent="0.25"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</row>
    <row r="160" spans="38:86" ht="15" customHeight="1" x14ac:dyDescent="0.25"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</row>
    <row r="161" spans="38:86" ht="15" customHeight="1" x14ac:dyDescent="0.25"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</row>
    <row r="162" spans="38:86" ht="15" customHeight="1" x14ac:dyDescent="0.25"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</row>
    <row r="163" spans="38:86" ht="15" customHeight="1" x14ac:dyDescent="0.25"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</row>
    <row r="164" spans="38:86" x14ac:dyDescent="0.25"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</row>
    <row r="165" spans="38:86" x14ac:dyDescent="0.25"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</row>
    <row r="166" spans="38:86" x14ac:dyDescent="0.25"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</row>
    <row r="167" spans="38:86" x14ac:dyDescent="0.25"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</row>
    <row r="168" spans="38:86" x14ac:dyDescent="0.25"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</row>
    <row r="169" spans="38:86" x14ac:dyDescent="0.25"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</row>
    <row r="170" spans="38:86" x14ac:dyDescent="0.25"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</row>
    <row r="171" spans="38:86" x14ac:dyDescent="0.25"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</row>
    <row r="172" spans="38:86" x14ac:dyDescent="0.25"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</row>
    <row r="173" spans="38:86" x14ac:dyDescent="0.25"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</row>
    <row r="174" spans="38:86" x14ac:dyDescent="0.25"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</row>
    <row r="175" spans="38:86" x14ac:dyDescent="0.25"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</row>
    <row r="176" spans="38:86" x14ac:dyDescent="0.25"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</row>
    <row r="177" spans="38:86" x14ac:dyDescent="0.25"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</row>
    <row r="178" spans="38:86" x14ac:dyDescent="0.25"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</row>
    <row r="179" spans="38:86" x14ac:dyDescent="0.25"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</row>
    <row r="180" spans="38:86" x14ac:dyDescent="0.25"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</row>
    <row r="181" spans="38:86" x14ac:dyDescent="0.25"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</row>
    <row r="182" spans="38:86" x14ac:dyDescent="0.25"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</row>
    <row r="183" spans="38:86" x14ac:dyDescent="0.25"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</row>
    <row r="184" spans="38:86" x14ac:dyDescent="0.25"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</row>
    <row r="185" spans="38:86" x14ac:dyDescent="0.25"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</row>
    <row r="186" spans="38:86" x14ac:dyDescent="0.25"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</row>
    <row r="187" spans="38:86" x14ac:dyDescent="0.25"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</row>
    <row r="188" spans="38:86" x14ac:dyDescent="0.25"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</row>
    <row r="189" spans="38:86" x14ac:dyDescent="0.25"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</row>
    <row r="190" spans="38:86" x14ac:dyDescent="0.25"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</row>
    <row r="191" spans="38:86" x14ac:dyDescent="0.25"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</row>
    <row r="192" spans="38:86" x14ac:dyDescent="0.25"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</row>
    <row r="193" spans="38:86" x14ac:dyDescent="0.25"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</row>
    <row r="194" spans="38:86" x14ac:dyDescent="0.25"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</row>
    <row r="195" spans="38:86" x14ac:dyDescent="0.25"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</row>
    <row r="196" spans="38:86" x14ac:dyDescent="0.25"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</row>
    <row r="197" spans="38:86" x14ac:dyDescent="0.25"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</row>
    <row r="198" spans="38:86" x14ac:dyDescent="0.25">
      <c r="BI198" s="38"/>
      <c r="BK198" s="38"/>
    </row>
    <row r="199" spans="38:86" x14ac:dyDescent="0.25">
      <c r="BI199" s="38"/>
      <c r="BK199" s="38"/>
    </row>
    <row r="200" spans="38:86" x14ac:dyDescent="0.25">
      <c r="BI200" s="38"/>
      <c r="BK200" s="38"/>
    </row>
    <row r="201" spans="38:86" x14ac:dyDescent="0.25">
      <c r="BI201" s="38"/>
      <c r="BK201" s="38"/>
    </row>
    <row r="202" spans="38:86" x14ac:dyDescent="0.25">
      <c r="BI202" s="38"/>
      <c r="BK202" s="38"/>
    </row>
    <row r="203" spans="38:86" x14ac:dyDescent="0.25">
      <c r="BI203" s="38"/>
      <c r="BK203" s="38"/>
    </row>
    <row r="204" spans="38:86" x14ac:dyDescent="0.25">
      <c r="BI204" s="38"/>
      <c r="BK204" s="38"/>
    </row>
    <row r="205" spans="38:86" x14ac:dyDescent="0.25">
      <c r="BI205" s="38"/>
      <c r="BK205" s="38"/>
    </row>
    <row r="206" spans="38:86" x14ac:dyDescent="0.25">
      <c r="BI206" s="38"/>
      <c r="BK206" s="38"/>
    </row>
    <row r="207" spans="38:86" x14ac:dyDescent="0.25">
      <c r="BI207" s="38"/>
      <c r="BK207" s="38"/>
    </row>
    <row r="208" spans="38:86" x14ac:dyDescent="0.25">
      <c r="BI208" s="38"/>
      <c r="BK208" s="38"/>
    </row>
    <row r="209" spans="63:63" x14ac:dyDescent="0.25">
      <c r="BK209" s="38"/>
    </row>
    <row r="210" spans="63:63" x14ac:dyDescent="0.25">
      <c r="BK210" s="38"/>
    </row>
    <row r="211" spans="63:63" x14ac:dyDescent="0.25">
      <c r="BK211" s="38"/>
    </row>
    <row r="212" spans="63:63" x14ac:dyDescent="0.25">
      <c r="BK212" s="38"/>
    </row>
    <row r="213" spans="63:63" x14ac:dyDescent="0.25">
      <c r="BK213" s="38"/>
    </row>
    <row r="214" spans="63:63" x14ac:dyDescent="0.25">
      <c r="BK214" s="38"/>
    </row>
    <row r="215" spans="63:63" x14ac:dyDescent="0.25">
      <c r="BK215" s="38"/>
    </row>
    <row r="457" ht="15" customHeight="1" x14ac:dyDescent="0.25"/>
  </sheetData>
  <sheetProtection algorithmName="SHA-512" hashValue="5i5AgOADxkwX7V8GjZYC2LeetxiZsuwLGXVOtE0CZnU/b361BZ32c3Q5He2BijMRFBYhY6+0OeDIGpGTzCSI8Q==" saltValue="W/xCPYRZuOi8uPJRc7CYCg==" spinCount="100000" sheet="1" objects="1" scenarios="1"/>
  <mergeCells count="60">
    <mergeCell ref="P4:R4"/>
    <mergeCell ref="S4:U4"/>
    <mergeCell ref="V4:Y4"/>
    <mergeCell ref="Q23:R23"/>
    <mergeCell ref="T5:U5"/>
    <mergeCell ref="A22:C22"/>
    <mergeCell ref="D22:F22"/>
    <mergeCell ref="G22:I22"/>
    <mergeCell ref="J22:L22"/>
    <mergeCell ref="M22:O22"/>
    <mergeCell ref="P22:R22"/>
    <mergeCell ref="S22:U22"/>
    <mergeCell ref="B5:C5"/>
    <mergeCell ref="E5:F5"/>
    <mergeCell ref="H5:I5"/>
    <mergeCell ref="K5:L5"/>
    <mergeCell ref="N5:O5"/>
    <mergeCell ref="Q5:R5"/>
    <mergeCell ref="B23:C23"/>
    <mergeCell ref="E23:F23"/>
    <mergeCell ref="H23:I23"/>
    <mergeCell ref="K23:L23"/>
    <mergeCell ref="N23:O23"/>
    <mergeCell ref="T23:U23"/>
    <mergeCell ref="BZ1:CF1"/>
    <mergeCell ref="V2:Y2"/>
    <mergeCell ref="AA2:AB2"/>
    <mergeCell ref="AE2:AT2"/>
    <mergeCell ref="BS2:BT2"/>
    <mergeCell ref="BU2:BV2"/>
    <mergeCell ref="BW2:BX2"/>
    <mergeCell ref="AA3:AB3"/>
    <mergeCell ref="AC3:AD3"/>
    <mergeCell ref="A3:Y3"/>
    <mergeCell ref="A4:C4"/>
    <mergeCell ref="D4:F4"/>
    <mergeCell ref="G4:I4"/>
    <mergeCell ref="J4:L4"/>
    <mergeCell ref="M4:O4"/>
    <mergeCell ref="AG3:AH3"/>
    <mergeCell ref="AI3:AJ3"/>
    <mergeCell ref="AK3:AL3"/>
    <mergeCell ref="AM3:AN3"/>
    <mergeCell ref="AO3:AP3"/>
    <mergeCell ref="BY44:BY74"/>
    <mergeCell ref="BY75:BY91"/>
    <mergeCell ref="BY92:BY104"/>
    <mergeCell ref="BC3:BD3"/>
    <mergeCell ref="AA4:AC4"/>
    <mergeCell ref="BS4:BV4"/>
    <mergeCell ref="BW4:BX4"/>
    <mergeCell ref="BY6:BY19"/>
    <mergeCell ref="BY20:BY43"/>
    <mergeCell ref="AQ3:AR3"/>
    <mergeCell ref="AS3:AT3"/>
    <mergeCell ref="AU3:AV3"/>
    <mergeCell ref="AW3:AX3"/>
    <mergeCell ref="AY3:AZ3"/>
    <mergeCell ref="BA3:BB3"/>
    <mergeCell ref="AE3:AF3"/>
  </mergeCells>
  <conditionalFormatting sqref="R6:R20 U6:U20 C7:C20 Q7:Q20 P6:P20 M7:O20 D6:D21 E6:L20 S7:T20">
    <cfRule type="cellIs" dxfId="33" priority="34" operator="equal">
      <formula>0</formula>
    </cfRule>
  </conditionalFormatting>
  <conditionalFormatting sqref="M6:O6">
    <cfRule type="cellIs" dxfId="32" priority="33" operator="equal">
      <formula>0</formula>
    </cfRule>
  </conditionalFormatting>
  <conditionalFormatting sqref="W5:Y5">
    <cfRule type="expression" dxfId="31" priority="32">
      <formula>$AA$5=0</formula>
    </cfRule>
  </conditionalFormatting>
  <conditionalFormatting sqref="W7:Y7">
    <cfRule type="expression" dxfId="30" priority="31">
      <formula>$AA$7=0</formula>
    </cfRule>
  </conditionalFormatting>
  <conditionalFormatting sqref="W8:Y8">
    <cfRule type="expression" dxfId="29" priority="30">
      <formula>$AA$8=0</formula>
    </cfRule>
  </conditionalFormatting>
  <conditionalFormatting sqref="W9:Y9">
    <cfRule type="expression" dxfId="28" priority="29">
      <formula>$AA$9=0</formula>
    </cfRule>
  </conditionalFormatting>
  <conditionalFormatting sqref="Q6">
    <cfRule type="cellIs" dxfId="27" priority="28" operator="equal">
      <formula>0</formula>
    </cfRule>
  </conditionalFormatting>
  <conditionalFormatting sqref="S6">
    <cfRule type="cellIs" dxfId="26" priority="27" operator="equal">
      <formula>0</formula>
    </cfRule>
  </conditionalFormatting>
  <conditionalFormatting sqref="T6">
    <cfRule type="cellIs" dxfId="25" priority="26" operator="equal">
      <formula>0</formula>
    </cfRule>
  </conditionalFormatting>
  <conditionalFormatting sqref="B6:B20">
    <cfRule type="cellIs" dxfId="24" priority="25" operator="equal">
      <formula>0</formula>
    </cfRule>
  </conditionalFormatting>
  <conditionalFormatting sqref="C24:C38 A25:B38">
    <cfRule type="cellIs" dxfId="23" priority="24" operator="equal">
      <formula>0</formula>
    </cfRule>
  </conditionalFormatting>
  <conditionalFormatting sqref="A24">
    <cfRule type="cellIs" dxfId="22" priority="23" operator="equal">
      <formula>0</formula>
    </cfRule>
  </conditionalFormatting>
  <conditionalFormatting sqref="B24">
    <cfRule type="cellIs" dxfId="21" priority="22" operator="equal">
      <formula>0</formula>
    </cfRule>
  </conditionalFormatting>
  <conditionalFormatting sqref="F24:F38 D25:E38">
    <cfRule type="cellIs" dxfId="20" priority="21" operator="equal">
      <formula>0</formula>
    </cfRule>
  </conditionalFormatting>
  <conditionalFormatting sqref="D24">
    <cfRule type="cellIs" dxfId="19" priority="20" operator="equal">
      <formula>0</formula>
    </cfRule>
  </conditionalFormatting>
  <conditionalFormatting sqref="E24">
    <cfRule type="cellIs" dxfId="18" priority="19" operator="equal">
      <formula>0</formula>
    </cfRule>
  </conditionalFormatting>
  <conditionalFormatting sqref="I24:I38 H25:H38">
    <cfRule type="cellIs" dxfId="17" priority="18" operator="equal">
      <formula>0</formula>
    </cfRule>
  </conditionalFormatting>
  <conditionalFormatting sqref="G24:G38">
    <cfRule type="cellIs" dxfId="16" priority="17" operator="equal">
      <formula>0</formula>
    </cfRule>
  </conditionalFormatting>
  <conditionalFormatting sqref="H24">
    <cfRule type="cellIs" dxfId="15" priority="16" operator="equal">
      <formula>0</formula>
    </cfRule>
  </conditionalFormatting>
  <conditionalFormatting sqref="L24:L38">
    <cfRule type="cellIs" dxfId="14" priority="15" operator="equal">
      <formula>0</formula>
    </cfRule>
  </conditionalFormatting>
  <conditionalFormatting sqref="R24:R38 U24:U38 S25:S38">
    <cfRule type="cellIs" dxfId="13" priority="13" operator="equal">
      <formula>0</formula>
    </cfRule>
  </conditionalFormatting>
  <conditionalFormatting sqref="O24:O38">
    <cfRule type="cellIs" dxfId="12" priority="14" operator="equal">
      <formula>0</formula>
    </cfRule>
  </conditionalFormatting>
  <conditionalFormatting sqref="P24 S24">
    <cfRule type="cellIs" dxfId="11" priority="12" operator="equal">
      <formula>0</formula>
    </cfRule>
  </conditionalFormatting>
  <conditionalFormatting sqref="Q24 T24:T38">
    <cfRule type="cellIs" dxfId="10" priority="11" operator="equal">
      <formula>0</formula>
    </cfRule>
  </conditionalFormatting>
  <conditionalFormatting sqref="J24">
    <cfRule type="cellIs" dxfId="9" priority="10" operator="equal">
      <formula>0</formula>
    </cfRule>
  </conditionalFormatting>
  <conditionalFormatting sqref="K24">
    <cfRule type="cellIs" dxfId="8" priority="9" operator="equal">
      <formula>0</formula>
    </cfRule>
  </conditionalFormatting>
  <conditionalFormatting sqref="J25:J38">
    <cfRule type="cellIs" dxfId="7" priority="8" operator="equal">
      <formula>0</formula>
    </cfRule>
  </conditionalFormatting>
  <conditionalFormatting sqref="N25:N38">
    <cfRule type="cellIs" dxfId="6" priority="7" operator="equal">
      <formula>0</formula>
    </cfRule>
  </conditionalFormatting>
  <conditionalFormatting sqref="M24">
    <cfRule type="cellIs" dxfId="5" priority="6" operator="equal">
      <formula>0</formula>
    </cfRule>
  </conditionalFormatting>
  <conditionalFormatting sqref="N24">
    <cfRule type="cellIs" dxfId="4" priority="5" operator="equal">
      <formula>0</formula>
    </cfRule>
  </conditionalFormatting>
  <conditionalFormatting sqref="M25:M38">
    <cfRule type="cellIs" dxfId="3" priority="4" operator="equal">
      <formula>0</formula>
    </cfRule>
  </conditionalFormatting>
  <conditionalFormatting sqref="K25:K38">
    <cfRule type="cellIs" dxfId="2" priority="3" operator="equal">
      <formula>0</formula>
    </cfRule>
  </conditionalFormatting>
  <conditionalFormatting sqref="Q25:Q38">
    <cfRule type="cellIs" dxfId="1" priority="2" operator="equal">
      <formula>0</formula>
    </cfRule>
  </conditionalFormatting>
  <conditionalFormatting sqref="P25:P38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drawing r:id="rId2"/>
  <legacyDrawing r:id="rId3"/>
  <controls>
    <mc:AlternateContent xmlns:mc="http://schemas.openxmlformats.org/markup-compatibility/2006">
      <mc:Choice Requires="x14">
        <control shapeId="1230" r:id="rId4" name="ScrollBar1">
          <controlPr locked="0" defaultSize="0" autoLine="0" linkedCell="AA5" r:id="rId5">
            <anchor moveWithCells="1">
              <from>
                <xdr:col>26</xdr:col>
                <xdr:colOff>323850</xdr:colOff>
                <xdr:row>4</xdr:row>
                <xdr:rowOff>9525</xdr:rowOff>
              </from>
              <to>
                <xdr:col>27</xdr:col>
                <xdr:colOff>419100</xdr:colOff>
                <xdr:row>4</xdr:row>
                <xdr:rowOff>180975</xdr:rowOff>
              </to>
            </anchor>
          </controlPr>
        </control>
      </mc:Choice>
      <mc:Fallback>
        <control shapeId="1230" r:id="rId4" name="ScrollBar1"/>
      </mc:Fallback>
    </mc:AlternateContent>
    <mc:AlternateContent xmlns:mc="http://schemas.openxmlformats.org/markup-compatibility/2006">
      <mc:Choice Requires="x14">
        <control shapeId="1231" r:id="rId6" name="ScrollBar2">
          <controlPr locked="0" defaultSize="0" autoLine="0" linkedCell="AA6" r:id="rId7">
            <anchor moveWithCells="1">
              <from>
                <xdr:col>26</xdr:col>
                <xdr:colOff>323850</xdr:colOff>
                <xdr:row>5</xdr:row>
                <xdr:rowOff>9525</xdr:rowOff>
              </from>
              <to>
                <xdr:col>27</xdr:col>
                <xdr:colOff>419100</xdr:colOff>
                <xdr:row>5</xdr:row>
                <xdr:rowOff>171450</xdr:rowOff>
              </to>
            </anchor>
          </controlPr>
        </control>
      </mc:Choice>
      <mc:Fallback>
        <control shapeId="1231" r:id="rId6" name="ScrollBar2"/>
      </mc:Fallback>
    </mc:AlternateContent>
    <mc:AlternateContent xmlns:mc="http://schemas.openxmlformats.org/markup-compatibility/2006">
      <mc:Choice Requires="x14">
        <control shapeId="1232" r:id="rId8" name="ScrollBar3">
          <controlPr locked="0" defaultSize="0" autoLine="0" linkedCell="AA7" r:id="rId7">
            <anchor moveWithCells="1">
              <from>
                <xdr:col>26</xdr:col>
                <xdr:colOff>323850</xdr:colOff>
                <xdr:row>6</xdr:row>
                <xdr:rowOff>9525</xdr:rowOff>
              </from>
              <to>
                <xdr:col>27</xdr:col>
                <xdr:colOff>419100</xdr:colOff>
                <xdr:row>6</xdr:row>
                <xdr:rowOff>171450</xdr:rowOff>
              </to>
            </anchor>
          </controlPr>
        </control>
      </mc:Choice>
      <mc:Fallback>
        <control shapeId="1232" r:id="rId8" name="ScrollBar3"/>
      </mc:Fallback>
    </mc:AlternateContent>
    <mc:AlternateContent xmlns:mc="http://schemas.openxmlformats.org/markup-compatibility/2006">
      <mc:Choice Requires="x14">
        <control shapeId="1233" r:id="rId9" name="ScrollBar4">
          <controlPr locked="0" defaultSize="0" autoLine="0" linkedCell="AA8" r:id="rId7">
            <anchor moveWithCells="1">
              <from>
                <xdr:col>26</xdr:col>
                <xdr:colOff>323850</xdr:colOff>
                <xdr:row>7</xdr:row>
                <xdr:rowOff>9525</xdr:rowOff>
              </from>
              <to>
                <xdr:col>27</xdr:col>
                <xdr:colOff>419100</xdr:colOff>
                <xdr:row>7</xdr:row>
                <xdr:rowOff>171450</xdr:rowOff>
              </to>
            </anchor>
          </controlPr>
        </control>
      </mc:Choice>
      <mc:Fallback>
        <control shapeId="1233" r:id="rId9" name="ScrollBar4"/>
      </mc:Fallback>
    </mc:AlternateContent>
    <mc:AlternateContent xmlns:mc="http://schemas.openxmlformats.org/markup-compatibility/2006">
      <mc:Choice Requires="x14">
        <control shapeId="1234" r:id="rId10" name="ScrollBar5">
          <controlPr locked="0" defaultSize="0" autoLine="0" linkedCell="AA9" r:id="rId7">
            <anchor moveWithCells="1">
              <from>
                <xdr:col>26</xdr:col>
                <xdr:colOff>323850</xdr:colOff>
                <xdr:row>8</xdr:row>
                <xdr:rowOff>9525</xdr:rowOff>
              </from>
              <to>
                <xdr:col>27</xdr:col>
                <xdr:colOff>419100</xdr:colOff>
                <xdr:row>8</xdr:row>
                <xdr:rowOff>171450</xdr:rowOff>
              </to>
            </anchor>
          </controlPr>
        </control>
      </mc:Choice>
      <mc:Fallback>
        <control shapeId="1234" r:id="rId10" name="ScrollBar5"/>
      </mc:Fallback>
    </mc:AlternateContent>
    <mc:AlternateContent xmlns:mc="http://schemas.openxmlformats.org/markup-compatibility/2006">
      <mc:Choice Requires="x14">
        <control shapeId="1235" r:id="rId11" name="ScrollBar6">
          <controlPr locked="0" defaultSize="0" autoLine="0" linkedCell="AA10" r:id="rId7">
            <anchor moveWithCells="1">
              <from>
                <xdr:col>26</xdr:col>
                <xdr:colOff>323850</xdr:colOff>
                <xdr:row>9</xdr:row>
                <xdr:rowOff>9525</xdr:rowOff>
              </from>
              <to>
                <xdr:col>27</xdr:col>
                <xdr:colOff>419100</xdr:colOff>
                <xdr:row>9</xdr:row>
                <xdr:rowOff>171450</xdr:rowOff>
              </to>
            </anchor>
          </controlPr>
        </control>
      </mc:Choice>
      <mc:Fallback>
        <control shapeId="1235" r:id="rId11" name="ScrollBar6"/>
      </mc:Fallback>
    </mc:AlternateContent>
    <mc:AlternateContent xmlns:mc="http://schemas.openxmlformats.org/markup-compatibility/2006">
      <mc:Choice Requires="x14">
        <control shapeId="1236" r:id="rId12" name="ScrollBar7">
          <controlPr locked="0" defaultSize="0" autoLine="0" linkedCell="AA11" r:id="rId7">
            <anchor moveWithCells="1">
              <from>
                <xdr:col>26</xdr:col>
                <xdr:colOff>323850</xdr:colOff>
                <xdr:row>10</xdr:row>
                <xdr:rowOff>9525</xdr:rowOff>
              </from>
              <to>
                <xdr:col>27</xdr:col>
                <xdr:colOff>419100</xdr:colOff>
                <xdr:row>10</xdr:row>
                <xdr:rowOff>171450</xdr:rowOff>
              </to>
            </anchor>
          </controlPr>
        </control>
      </mc:Choice>
      <mc:Fallback>
        <control shapeId="1236" r:id="rId12" name="ScrollBar7"/>
      </mc:Fallback>
    </mc:AlternateContent>
    <mc:AlternateContent xmlns:mc="http://schemas.openxmlformats.org/markup-compatibility/2006">
      <mc:Choice Requires="x14">
        <control shapeId="1237" r:id="rId13" name="ScrollBar8">
          <controlPr locked="0" defaultSize="0" autoLine="0" linkedCell="AA12" r:id="rId7">
            <anchor moveWithCells="1">
              <from>
                <xdr:col>26</xdr:col>
                <xdr:colOff>323850</xdr:colOff>
                <xdr:row>11</xdr:row>
                <xdr:rowOff>9525</xdr:rowOff>
              </from>
              <to>
                <xdr:col>27</xdr:col>
                <xdr:colOff>419100</xdr:colOff>
                <xdr:row>11</xdr:row>
                <xdr:rowOff>171450</xdr:rowOff>
              </to>
            </anchor>
          </controlPr>
        </control>
      </mc:Choice>
      <mc:Fallback>
        <control shapeId="1237" r:id="rId13" name="ScrollBar8"/>
      </mc:Fallback>
    </mc:AlternateContent>
    <mc:AlternateContent xmlns:mc="http://schemas.openxmlformats.org/markup-compatibility/2006">
      <mc:Choice Requires="x14">
        <control shapeId="1238" r:id="rId14" name="ScrollBar9">
          <controlPr locked="0" defaultSize="0" autoLine="0" linkedCell="AA13" r:id="rId7">
            <anchor moveWithCells="1">
              <from>
                <xdr:col>26</xdr:col>
                <xdr:colOff>323850</xdr:colOff>
                <xdr:row>12</xdr:row>
                <xdr:rowOff>9525</xdr:rowOff>
              </from>
              <to>
                <xdr:col>27</xdr:col>
                <xdr:colOff>419100</xdr:colOff>
                <xdr:row>12</xdr:row>
                <xdr:rowOff>171450</xdr:rowOff>
              </to>
            </anchor>
          </controlPr>
        </control>
      </mc:Choice>
      <mc:Fallback>
        <control shapeId="1238" r:id="rId14" name="ScrollBar9"/>
      </mc:Fallback>
    </mc:AlternateContent>
    <mc:AlternateContent xmlns:mc="http://schemas.openxmlformats.org/markup-compatibility/2006">
      <mc:Choice Requires="x14">
        <control shapeId="1239" r:id="rId15" name="ScrollBar10">
          <controlPr locked="0" defaultSize="0" autoLine="0" linkedCell="AA14" r:id="rId7">
            <anchor moveWithCells="1">
              <from>
                <xdr:col>26</xdr:col>
                <xdr:colOff>323850</xdr:colOff>
                <xdr:row>13</xdr:row>
                <xdr:rowOff>9525</xdr:rowOff>
              </from>
              <to>
                <xdr:col>27</xdr:col>
                <xdr:colOff>419100</xdr:colOff>
                <xdr:row>13</xdr:row>
                <xdr:rowOff>171450</xdr:rowOff>
              </to>
            </anchor>
          </controlPr>
        </control>
      </mc:Choice>
      <mc:Fallback>
        <control shapeId="1239" r:id="rId15" name="ScrollBar10"/>
      </mc:Fallback>
    </mc:AlternateContent>
    <mc:AlternateContent xmlns:mc="http://schemas.openxmlformats.org/markup-compatibility/2006">
      <mc:Choice Requires="x14">
        <control shapeId="1240" r:id="rId16" name="ScrollBar11">
          <controlPr locked="0" defaultSize="0" autoLine="0" linkedCell="AA15" r:id="rId7">
            <anchor moveWithCells="1">
              <from>
                <xdr:col>26</xdr:col>
                <xdr:colOff>323850</xdr:colOff>
                <xdr:row>14</xdr:row>
                <xdr:rowOff>9525</xdr:rowOff>
              </from>
              <to>
                <xdr:col>27</xdr:col>
                <xdr:colOff>419100</xdr:colOff>
                <xdr:row>14</xdr:row>
                <xdr:rowOff>171450</xdr:rowOff>
              </to>
            </anchor>
          </controlPr>
        </control>
      </mc:Choice>
      <mc:Fallback>
        <control shapeId="1240" r:id="rId16" name="ScrollBar11"/>
      </mc:Fallback>
    </mc:AlternateContent>
    <mc:AlternateContent xmlns:mc="http://schemas.openxmlformats.org/markup-compatibility/2006">
      <mc:Choice Requires="x14">
        <control shapeId="1241" r:id="rId17" name="ScrollBar12">
          <controlPr locked="0" defaultSize="0" autoLine="0" linkedCell="AA16" r:id="rId7">
            <anchor moveWithCells="1">
              <from>
                <xdr:col>26</xdr:col>
                <xdr:colOff>323850</xdr:colOff>
                <xdr:row>15</xdr:row>
                <xdr:rowOff>9525</xdr:rowOff>
              </from>
              <to>
                <xdr:col>27</xdr:col>
                <xdr:colOff>419100</xdr:colOff>
                <xdr:row>15</xdr:row>
                <xdr:rowOff>171450</xdr:rowOff>
              </to>
            </anchor>
          </controlPr>
        </control>
      </mc:Choice>
      <mc:Fallback>
        <control shapeId="1241" r:id="rId17" name="ScrollBar12"/>
      </mc:Fallback>
    </mc:AlternateContent>
    <mc:AlternateContent xmlns:mc="http://schemas.openxmlformats.org/markup-compatibility/2006">
      <mc:Choice Requires="x14">
        <control shapeId="1242" r:id="rId18" name="ScrollBar13">
          <controlPr locked="0" defaultSize="0" autoLine="0" linkedCell="AA17" r:id="rId7">
            <anchor moveWithCells="1">
              <from>
                <xdr:col>26</xdr:col>
                <xdr:colOff>323850</xdr:colOff>
                <xdr:row>16</xdr:row>
                <xdr:rowOff>9525</xdr:rowOff>
              </from>
              <to>
                <xdr:col>27</xdr:col>
                <xdr:colOff>419100</xdr:colOff>
                <xdr:row>16</xdr:row>
                <xdr:rowOff>171450</xdr:rowOff>
              </to>
            </anchor>
          </controlPr>
        </control>
      </mc:Choice>
      <mc:Fallback>
        <control shapeId="1242" r:id="rId18" name="ScrollBar13"/>
      </mc:Fallback>
    </mc:AlternateContent>
    <mc:AlternateContent xmlns:mc="http://schemas.openxmlformats.org/markup-compatibility/2006">
      <mc:Choice Requires="x14">
        <control shapeId="1243" r:id="rId19" name="ScrollBar14">
          <controlPr locked="0" defaultSize="0" autoLine="0" linkedCell="AA18" r:id="rId7">
            <anchor moveWithCells="1">
              <from>
                <xdr:col>26</xdr:col>
                <xdr:colOff>323850</xdr:colOff>
                <xdr:row>17</xdr:row>
                <xdr:rowOff>9525</xdr:rowOff>
              </from>
              <to>
                <xdr:col>27</xdr:col>
                <xdr:colOff>419100</xdr:colOff>
                <xdr:row>17</xdr:row>
                <xdr:rowOff>171450</xdr:rowOff>
              </to>
            </anchor>
          </controlPr>
        </control>
      </mc:Choice>
      <mc:Fallback>
        <control shapeId="1243" r:id="rId19" name="ScrollBar14"/>
      </mc:Fallback>
    </mc:AlternateContent>
    <mc:AlternateContent xmlns:mc="http://schemas.openxmlformats.org/markup-compatibility/2006">
      <mc:Choice Requires="x14">
        <control shapeId="1244" r:id="rId20" name="ScrollBar15">
          <controlPr locked="0" defaultSize="0" autoLine="0" linkedCell="AA19" r:id="rId7">
            <anchor moveWithCells="1">
              <from>
                <xdr:col>26</xdr:col>
                <xdr:colOff>323850</xdr:colOff>
                <xdr:row>18</xdr:row>
                <xdr:rowOff>9525</xdr:rowOff>
              </from>
              <to>
                <xdr:col>27</xdr:col>
                <xdr:colOff>419100</xdr:colOff>
                <xdr:row>18</xdr:row>
                <xdr:rowOff>171450</xdr:rowOff>
              </to>
            </anchor>
          </controlPr>
        </control>
      </mc:Choice>
      <mc:Fallback>
        <control shapeId="1244" r:id="rId20" name="ScrollBar15"/>
      </mc:Fallback>
    </mc:AlternateContent>
    <mc:AlternateContent xmlns:mc="http://schemas.openxmlformats.org/markup-compatibility/2006">
      <mc:Choice Requires="x14">
        <control shapeId="1245" r:id="rId21" name="ScrollBar16">
          <controlPr locked="0" defaultSize="0" autoLine="0" linkedCell="AA20" r:id="rId7">
            <anchor moveWithCells="1">
              <from>
                <xdr:col>26</xdr:col>
                <xdr:colOff>323850</xdr:colOff>
                <xdr:row>19</xdr:row>
                <xdr:rowOff>9525</xdr:rowOff>
              </from>
              <to>
                <xdr:col>27</xdr:col>
                <xdr:colOff>419100</xdr:colOff>
                <xdr:row>19</xdr:row>
                <xdr:rowOff>171450</xdr:rowOff>
              </to>
            </anchor>
          </controlPr>
        </control>
      </mc:Choice>
      <mc:Fallback>
        <control shapeId="1245" r:id="rId21" name="ScrollBar16"/>
      </mc:Fallback>
    </mc:AlternateContent>
    <mc:AlternateContent xmlns:mc="http://schemas.openxmlformats.org/markup-compatibility/2006">
      <mc:Choice Requires="x14">
        <control shapeId="1246" r:id="rId22" name="ScrollBar17">
          <controlPr locked="0" defaultSize="0" autoLine="0" linkedCell="AA21" r:id="rId7">
            <anchor moveWithCells="1">
              <from>
                <xdr:col>26</xdr:col>
                <xdr:colOff>323850</xdr:colOff>
                <xdr:row>20</xdr:row>
                <xdr:rowOff>9525</xdr:rowOff>
              </from>
              <to>
                <xdr:col>27</xdr:col>
                <xdr:colOff>419100</xdr:colOff>
                <xdr:row>20</xdr:row>
                <xdr:rowOff>171450</xdr:rowOff>
              </to>
            </anchor>
          </controlPr>
        </control>
      </mc:Choice>
      <mc:Fallback>
        <control shapeId="1246" r:id="rId22" name="ScrollBar17"/>
      </mc:Fallback>
    </mc:AlternateContent>
    <mc:AlternateContent xmlns:mc="http://schemas.openxmlformats.org/markup-compatibility/2006">
      <mc:Choice Requires="x14">
        <control shapeId="1247" r:id="rId23" name="ScrollBar18">
          <controlPr locked="0" defaultSize="0" autoLine="0" linkedCell="AA22" r:id="rId7">
            <anchor moveWithCells="1">
              <from>
                <xdr:col>26</xdr:col>
                <xdr:colOff>323850</xdr:colOff>
                <xdr:row>21</xdr:row>
                <xdr:rowOff>9525</xdr:rowOff>
              </from>
              <to>
                <xdr:col>27</xdr:col>
                <xdr:colOff>419100</xdr:colOff>
                <xdr:row>21</xdr:row>
                <xdr:rowOff>171450</xdr:rowOff>
              </to>
            </anchor>
          </controlPr>
        </control>
      </mc:Choice>
      <mc:Fallback>
        <control shapeId="1247" r:id="rId23" name="ScrollBar18"/>
      </mc:Fallback>
    </mc:AlternateContent>
    <mc:AlternateContent xmlns:mc="http://schemas.openxmlformats.org/markup-compatibility/2006">
      <mc:Choice Requires="x14">
        <control shapeId="1248" r:id="rId24" name="ScrollBar19">
          <controlPr locked="0" defaultSize="0" autoLine="0" linkedCell="AA23" r:id="rId7">
            <anchor moveWithCells="1">
              <from>
                <xdr:col>26</xdr:col>
                <xdr:colOff>323850</xdr:colOff>
                <xdr:row>22</xdr:row>
                <xdr:rowOff>9525</xdr:rowOff>
              </from>
              <to>
                <xdr:col>27</xdr:col>
                <xdr:colOff>419100</xdr:colOff>
                <xdr:row>22</xdr:row>
                <xdr:rowOff>171450</xdr:rowOff>
              </to>
            </anchor>
          </controlPr>
        </control>
      </mc:Choice>
      <mc:Fallback>
        <control shapeId="1248" r:id="rId24" name="ScrollBar19"/>
      </mc:Fallback>
    </mc:AlternateContent>
    <mc:AlternateContent xmlns:mc="http://schemas.openxmlformats.org/markup-compatibility/2006">
      <mc:Choice Requires="x14">
        <control shapeId="1249" r:id="rId25" name="ScrollBar20">
          <controlPr locked="0" defaultSize="0" autoLine="0" linkedCell="AA24" r:id="rId7">
            <anchor moveWithCells="1">
              <from>
                <xdr:col>26</xdr:col>
                <xdr:colOff>323850</xdr:colOff>
                <xdr:row>23</xdr:row>
                <xdr:rowOff>9525</xdr:rowOff>
              </from>
              <to>
                <xdr:col>27</xdr:col>
                <xdr:colOff>419100</xdr:colOff>
                <xdr:row>23</xdr:row>
                <xdr:rowOff>171450</xdr:rowOff>
              </to>
            </anchor>
          </controlPr>
        </control>
      </mc:Choice>
      <mc:Fallback>
        <control shapeId="1249" r:id="rId25" name="ScrollBar20"/>
      </mc:Fallback>
    </mc:AlternateContent>
    <mc:AlternateContent xmlns:mc="http://schemas.openxmlformats.org/markup-compatibility/2006">
      <mc:Choice Requires="x14">
        <control shapeId="1250" r:id="rId26" name="ScrollBar21">
          <controlPr locked="0" defaultSize="0" autoLine="0" linkedCell="AA25" r:id="rId7">
            <anchor moveWithCells="1">
              <from>
                <xdr:col>26</xdr:col>
                <xdr:colOff>323850</xdr:colOff>
                <xdr:row>24</xdr:row>
                <xdr:rowOff>19050</xdr:rowOff>
              </from>
              <to>
                <xdr:col>27</xdr:col>
                <xdr:colOff>419100</xdr:colOff>
                <xdr:row>24</xdr:row>
                <xdr:rowOff>180975</xdr:rowOff>
              </to>
            </anchor>
          </controlPr>
        </control>
      </mc:Choice>
      <mc:Fallback>
        <control shapeId="1250" r:id="rId26" name="ScrollBar21"/>
      </mc:Fallback>
    </mc:AlternateContent>
    <mc:AlternateContent xmlns:mc="http://schemas.openxmlformats.org/markup-compatibility/2006">
      <mc:Choice Requires="x14">
        <control shapeId="1251" r:id="rId27" name="ScrollBar22">
          <controlPr locked="0" defaultSize="0" autoLine="0" linkedCell="AA26" r:id="rId7">
            <anchor moveWithCells="1">
              <from>
                <xdr:col>26</xdr:col>
                <xdr:colOff>323850</xdr:colOff>
                <xdr:row>25</xdr:row>
                <xdr:rowOff>19050</xdr:rowOff>
              </from>
              <to>
                <xdr:col>27</xdr:col>
                <xdr:colOff>419100</xdr:colOff>
                <xdr:row>25</xdr:row>
                <xdr:rowOff>180975</xdr:rowOff>
              </to>
            </anchor>
          </controlPr>
        </control>
      </mc:Choice>
      <mc:Fallback>
        <control shapeId="1251" r:id="rId27" name="ScrollBar22"/>
      </mc:Fallback>
    </mc:AlternateContent>
    <mc:AlternateContent xmlns:mc="http://schemas.openxmlformats.org/markup-compatibility/2006">
      <mc:Choice Requires="x14">
        <control shapeId="1252" r:id="rId28" name="ScrollBar23">
          <controlPr locked="0" defaultSize="0" autoLine="0" linkedCell="AA27" r:id="rId7">
            <anchor moveWithCells="1">
              <from>
                <xdr:col>26</xdr:col>
                <xdr:colOff>323850</xdr:colOff>
                <xdr:row>26</xdr:row>
                <xdr:rowOff>19050</xdr:rowOff>
              </from>
              <to>
                <xdr:col>27</xdr:col>
                <xdr:colOff>419100</xdr:colOff>
                <xdr:row>26</xdr:row>
                <xdr:rowOff>180975</xdr:rowOff>
              </to>
            </anchor>
          </controlPr>
        </control>
      </mc:Choice>
      <mc:Fallback>
        <control shapeId="1252" r:id="rId28" name="ScrollBar23"/>
      </mc:Fallback>
    </mc:AlternateContent>
    <mc:AlternateContent xmlns:mc="http://schemas.openxmlformats.org/markup-compatibility/2006">
      <mc:Choice Requires="x14">
        <control shapeId="1253" r:id="rId29" name="ScrollBar24">
          <controlPr locked="0" defaultSize="0" autoLine="0" linkedCell="AA28" r:id="rId7">
            <anchor moveWithCells="1">
              <from>
                <xdr:col>26</xdr:col>
                <xdr:colOff>323850</xdr:colOff>
                <xdr:row>27</xdr:row>
                <xdr:rowOff>19050</xdr:rowOff>
              </from>
              <to>
                <xdr:col>27</xdr:col>
                <xdr:colOff>419100</xdr:colOff>
                <xdr:row>27</xdr:row>
                <xdr:rowOff>180975</xdr:rowOff>
              </to>
            </anchor>
          </controlPr>
        </control>
      </mc:Choice>
      <mc:Fallback>
        <control shapeId="1253" r:id="rId29" name="ScrollBar24"/>
      </mc:Fallback>
    </mc:AlternateContent>
    <mc:AlternateContent xmlns:mc="http://schemas.openxmlformats.org/markup-compatibility/2006">
      <mc:Choice Requires="x14">
        <control shapeId="1254" r:id="rId30" name="ScrollBar25">
          <controlPr locked="0" defaultSize="0" autoLine="0" linkedCell="AA29" r:id="rId7">
            <anchor moveWithCells="1">
              <from>
                <xdr:col>26</xdr:col>
                <xdr:colOff>323850</xdr:colOff>
                <xdr:row>28</xdr:row>
                <xdr:rowOff>19050</xdr:rowOff>
              </from>
              <to>
                <xdr:col>27</xdr:col>
                <xdr:colOff>419100</xdr:colOff>
                <xdr:row>28</xdr:row>
                <xdr:rowOff>180975</xdr:rowOff>
              </to>
            </anchor>
          </controlPr>
        </control>
      </mc:Choice>
      <mc:Fallback>
        <control shapeId="1254" r:id="rId30" name="ScrollBar25"/>
      </mc:Fallback>
    </mc:AlternateContent>
    <mc:AlternateContent xmlns:mc="http://schemas.openxmlformats.org/markup-compatibility/2006">
      <mc:Choice Requires="x14">
        <control shapeId="1255" r:id="rId31" name="ScrollBar26">
          <controlPr locked="0" defaultSize="0" autoLine="0" linkedCell="AA30" r:id="rId7">
            <anchor moveWithCells="1">
              <from>
                <xdr:col>26</xdr:col>
                <xdr:colOff>323850</xdr:colOff>
                <xdr:row>29</xdr:row>
                <xdr:rowOff>19050</xdr:rowOff>
              </from>
              <to>
                <xdr:col>27</xdr:col>
                <xdr:colOff>419100</xdr:colOff>
                <xdr:row>29</xdr:row>
                <xdr:rowOff>180975</xdr:rowOff>
              </to>
            </anchor>
          </controlPr>
        </control>
      </mc:Choice>
      <mc:Fallback>
        <control shapeId="1255" r:id="rId31" name="ScrollBar26"/>
      </mc:Fallback>
    </mc:AlternateContent>
    <mc:AlternateContent xmlns:mc="http://schemas.openxmlformats.org/markup-compatibility/2006">
      <mc:Choice Requires="x14">
        <control shapeId="1256" r:id="rId32" name="ScrollBar27">
          <controlPr locked="0" defaultSize="0" autoLine="0" linkedCell="AA31" r:id="rId7">
            <anchor moveWithCells="1">
              <from>
                <xdr:col>26</xdr:col>
                <xdr:colOff>323850</xdr:colOff>
                <xdr:row>30</xdr:row>
                <xdr:rowOff>19050</xdr:rowOff>
              </from>
              <to>
                <xdr:col>27</xdr:col>
                <xdr:colOff>419100</xdr:colOff>
                <xdr:row>30</xdr:row>
                <xdr:rowOff>180975</xdr:rowOff>
              </to>
            </anchor>
          </controlPr>
        </control>
      </mc:Choice>
      <mc:Fallback>
        <control shapeId="1256" r:id="rId32" name="ScrollBar27"/>
      </mc:Fallback>
    </mc:AlternateContent>
    <mc:AlternateContent xmlns:mc="http://schemas.openxmlformats.org/markup-compatibility/2006">
      <mc:Choice Requires="x14">
        <control shapeId="1257" r:id="rId33" name="ScrollBar28">
          <controlPr locked="0" defaultSize="0" autoLine="0" linkedCell="AA32" r:id="rId7">
            <anchor moveWithCells="1">
              <from>
                <xdr:col>26</xdr:col>
                <xdr:colOff>323850</xdr:colOff>
                <xdr:row>31</xdr:row>
                <xdr:rowOff>19050</xdr:rowOff>
              </from>
              <to>
                <xdr:col>27</xdr:col>
                <xdr:colOff>419100</xdr:colOff>
                <xdr:row>31</xdr:row>
                <xdr:rowOff>180975</xdr:rowOff>
              </to>
            </anchor>
          </controlPr>
        </control>
      </mc:Choice>
      <mc:Fallback>
        <control shapeId="1257" r:id="rId33" name="ScrollBar28"/>
      </mc:Fallback>
    </mc:AlternateContent>
    <mc:AlternateContent xmlns:mc="http://schemas.openxmlformats.org/markup-compatibility/2006">
      <mc:Choice Requires="x14">
        <control shapeId="1258" r:id="rId34" name="ScrollBar29">
          <controlPr locked="0" defaultSize="0" autoLine="0" linkedCell="AA33" r:id="rId7">
            <anchor moveWithCells="1">
              <from>
                <xdr:col>26</xdr:col>
                <xdr:colOff>323850</xdr:colOff>
                <xdr:row>32</xdr:row>
                <xdr:rowOff>19050</xdr:rowOff>
              </from>
              <to>
                <xdr:col>27</xdr:col>
                <xdr:colOff>419100</xdr:colOff>
                <xdr:row>32</xdr:row>
                <xdr:rowOff>180975</xdr:rowOff>
              </to>
            </anchor>
          </controlPr>
        </control>
      </mc:Choice>
      <mc:Fallback>
        <control shapeId="1258" r:id="rId34" name="ScrollBar29"/>
      </mc:Fallback>
    </mc:AlternateContent>
    <mc:AlternateContent xmlns:mc="http://schemas.openxmlformats.org/markup-compatibility/2006">
      <mc:Choice Requires="x14">
        <control shapeId="1259" r:id="rId35" name="ScrollBar30">
          <controlPr locked="0" defaultSize="0" autoLine="0" linkedCell="AA34" r:id="rId7">
            <anchor moveWithCells="1">
              <from>
                <xdr:col>26</xdr:col>
                <xdr:colOff>323850</xdr:colOff>
                <xdr:row>33</xdr:row>
                <xdr:rowOff>19050</xdr:rowOff>
              </from>
              <to>
                <xdr:col>27</xdr:col>
                <xdr:colOff>419100</xdr:colOff>
                <xdr:row>33</xdr:row>
                <xdr:rowOff>180975</xdr:rowOff>
              </to>
            </anchor>
          </controlPr>
        </control>
      </mc:Choice>
      <mc:Fallback>
        <control shapeId="1259" r:id="rId35" name="ScrollBar30"/>
      </mc:Fallback>
    </mc:AlternateContent>
    <mc:AlternateContent xmlns:mc="http://schemas.openxmlformats.org/markup-compatibility/2006">
      <mc:Choice Requires="x14">
        <control shapeId="1260" r:id="rId36" name="ScrollBar31">
          <controlPr locked="0" defaultSize="0" autoLine="0" linkedCell="AA35" r:id="rId7">
            <anchor moveWithCells="1">
              <from>
                <xdr:col>26</xdr:col>
                <xdr:colOff>323850</xdr:colOff>
                <xdr:row>34</xdr:row>
                <xdr:rowOff>19050</xdr:rowOff>
              </from>
              <to>
                <xdr:col>27</xdr:col>
                <xdr:colOff>419100</xdr:colOff>
                <xdr:row>34</xdr:row>
                <xdr:rowOff>180975</xdr:rowOff>
              </to>
            </anchor>
          </controlPr>
        </control>
      </mc:Choice>
      <mc:Fallback>
        <control shapeId="1260" r:id="rId36" name="ScrollBar31"/>
      </mc:Fallback>
    </mc:AlternateContent>
    <mc:AlternateContent xmlns:mc="http://schemas.openxmlformats.org/markup-compatibility/2006">
      <mc:Choice Requires="x14">
        <control shapeId="1261" r:id="rId37" name="ScrollBar32">
          <controlPr locked="0" defaultSize="0" autoLine="0" linkedCell="AA36" r:id="rId7">
            <anchor moveWithCells="1">
              <from>
                <xdr:col>26</xdr:col>
                <xdr:colOff>323850</xdr:colOff>
                <xdr:row>35</xdr:row>
                <xdr:rowOff>19050</xdr:rowOff>
              </from>
              <to>
                <xdr:col>27</xdr:col>
                <xdr:colOff>419100</xdr:colOff>
                <xdr:row>35</xdr:row>
                <xdr:rowOff>180975</xdr:rowOff>
              </to>
            </anchor>
          </controlPr>
        </control>
      </mc:Choice>
      <mc:Fallback>
        <control shapeId="1261" r:id="rId37" name="ScrollBar32"/>
      </mc:Fallback>
    </mc:AlternateContent>
    <mc:AlternateContent xmlns:mc="http://schemas.openxmlformats.org/markup-compatibility/2006">
      <mc:Choice Requires="x14">
        <control shapeId="1262" r:id="rId38" name="ScrollBar33">
          <controlPr locked="0" defaultSize="0" autoLine="0" linkedCell="AA37" r:id="rId7">
            <anchor moveWithCells="1">
              <from>
                <xdr:col>26</xdr:col>
                <xdr:colOff>323850</xdr:colOff>
                <xdr:row>36</xdr:row>
                <xdr:rowOff>19050</xdr:rowOff>
              </from>
              <to>
                <xdr:col>27</xdr:col>
                <xdr:colOff>419100</xdr:colOff>
                <xdr:row>36</xdr:row>
                <xdr:rowOff>180975</xdr:rowOff>
              </to>
            </anchor>
          </controlPr>
        </control>
      </mc:Choice>
      <mc:Fallback>
        <control shapeId="1262" r:id="rId38" name="ScrollBar33"/>
      </mc:Fallback>
    </mc:AlternateContent>
    <mc:AlternateContent xmlns:mc="http://schemas.openxmlformats.org/markup-compatibility/2006">
      <mc:Choice Requires="x14">
        <control shapeId="1263" r:id="rId39" name="ScrollBar34">
          <controlPr locked="0" defaultSize="0" autoLine="0" linkedCell="AA38" r:id="rId7">
            <anchor moveWithCells="1">
              <from>
                <xdr:col>26</xdr:col>
                <xdr:colOff>323850</xdr:colOff>
                <xdr:row>37</xdr:row>
                <xdr:rowOff>19050</xdr:rowOff>
              </from>
              <to>
                <xdr:col>27</xdr:col>
                <xdr:colOff>419100</xdr:colOff>
                <xdr:row>37</xdr:row>
                <xdr:rowOff>180975</xdr:rowOff>
              </to>
            </anchor>
          </controlPr>
        </control>
      </mc:Choice>
      <mc:Fallback>
        <control shapeId="1263" r:id="rId39" name="ScrollBar34"/>
      </mc:Fallback>
    </mc:AlternateContent>
    <mc:AlternateContent xmlns:mc="http://schemas.openxmlformats.org/markup-compatibility/2006">
      <mc:Choice Requires="x14">
        <control shapeId="1264" r:id="rId40" name="ScrollBar35">
          <controlPr locked="0" defaultSize="0" autoLine="0" linkedCell="AA39" r:id="rId7">
            <anchor moveWithCells="1">
              <from>
                <xdr:col>26</xdr:col>
                <xdr:colOff>323850</xdr:colOff>
                <xdr:row>38</xdr:row>
                <xdr:rowOff>19050</xdr:rowOff>
              </from>
              <to>
                <xdr:col>27</xdr:col>
                <xdr:colOff>419100</xdr:colOff>
                <xdr:row>38</xdr:row>
                <xdr:rowOff>180975</xdr:rowOff>
              </to>
            </anchor>
          </controlPr>
        </control>
      </mc:Choice>
      <mc:Fallback>
        <control shapeId="1264" r:id="rId40" name="ScrollBar35"/>
      </mc:Fallback>
    </mc:AlternateContent>
    <mc:AlternateContent xmlns:mc="http://schemas.openxmlformats.org/markup-compatibility/2006">
      <mc:Choice Requires="x14">
        <control shapeId="1265" r:id="rId41" name="ScrollBar36">
          <controlPr locked="0" defaultSize="0" autoLine="0" linkedCell="AA40" r:id="rId7">
            <anchor moveWithCells="1">
              <from>
                <xdr:col>26</xdr:col>
                <xdr:colOff>323850</xdr:colOff>
                <xdr:row>39</xdr:row>
                <xdr:rowOff>19050</xdr:rowOff>
              </from>
              <to>
                <xdr:col>27</xdr:col>
                <xdr:colOff>419100</xdr:colOff>
                <xdr:row>39</xdr:row>
                <xdr:rowOff>180975</xdr:rowOff>
              </to>
            </anchor>
          </controlPr>
        </control>
      </mc:Choice>
      <mc:Fallback>
        <control shapeId="1265" r:id="rId41" name="ScrollBar36"/>
      </mc:Fallback>
    </mc:AlternateContent>
    <mc:AlternateContent xmlns:mc="http://schemas.openxmlformats.org/markup-compatibility/2006">
      <mc:Choice Requires="x14">
        <control shapeId="1266" r:id="rId42" name="ScrollBar37">
          <controlPr locked="0" defaultSize="0" autoLine="0" linkedCell="AA41" r:id="rId7">
            <anchor moveWithCells="1">
              <from>
                <xdr:col>26</xdr:col>
                <xdr:colOff>323850</xdr:colOff>
                <xdr:row>40</xdr:row>
                <xdr:rowOff>19050</xdr:rowOff>
              </from>
              <to>
                <xdr:col>27</xdr:col>
                <xdr:colOff>419100</xdr:colOff>
                <xdr:row>40</xdr:row>
                <xdr:rowOff>180975</xdr:rowOff>
              </to>
            </anchor>
          </controlPr>
        </control>
      </mc:Choice>
      <mc:Fallback>
        <control shapeId="1266" r:id="rId42" name="ScrollBar37"/>
      </mc:Fallback>
    </mc:AlternateContent>
    <mc:AlternateContent xmlns:mc="http://schemas.openxmlformats.org/markup-compatibility/2006">
      <mc:Choice Requires="x14">
        <control shapeId="1267" r:id="rId43" name="ScrollBar38">
          <controlPr locked="0" defaultSize="0" autoLine="0" linkedCell="AA42" r:id="rId7">
            <anchor moveWithCells="1">
              <from>
                <xdr:col>26</xdr:col>
                <xdr:colOff>323850</xdr:colOff>
                <xdr:row>41</xdr:row>
                <xdr:rowOff>19050</xdr:rowOff>
              </from>
              <to>
                <xdr:col>27</xdr:col>
                <xdr:colOff>419100</xdr:colOff>
                <xdr:row>41</xdr:row>
                <xdr:rowOff>180975</xdr:rowOff>
              </to>
            </anchor>
          </controlPr>
        </control>
      </mc:Choice>
      <mc:Fallback>
        <control shapeId="1267" r:id="rId43" name="ScrollBar38"/>
      </mc:Fallback>
    </mc:AlternateContent>
    <mc:AlternateContent xmlns:mc="http://schemas.openxmlformats.org/markup-compatibility/2006">
      <mc:Choice Requires="x14">
        <control shapeId="1268" r:id="rId44" name="ScrollBar39">
          <controlPr locked="0" defaultSize="0" autoLine="0" linkedCell="AA43" r:id="rId7">
            <anchor moveWithCells="1">
              <from>
                <xdr:col>26</xdr:col>
                <xdr:colOff>323850</xdr:colOff>
                <xdr:row>42</xdr:row>
                <xdr:rowOff>19050</xdr:rowOff>
              </from>
              <to>
                <xdr:col>27</xdr:col>
                <xdr:colOff>419100</xdr:colOff>
                <xdr:row>42</xdr:row>
                <xdr:rowOff>180975</xdr:rowOff>
              </to>
            </anchor>
          </controlPr>
        </control>
      </mc:Choice>
      <mc:Fallback>
        <control shapeId="1268" r:id="rId44" name="ScrollBar39"/>
      </mc:Fallback>
    </mc:AlternateContent>
    <mc:AlternateContent xmlns:mc="http://schemas.openxmlformats.org/markup-compatibility/2006">
      <mc:Choice Requires="x14">
        <control shapeId="1269" r:id="rId45" name="ScrollBar40">
          <controlPr locked="0" defaultSize="0" autoLine="0" linkedCell="AA44" r:id="rId7">
            <anchor moveWithCells="1">
              <from>
                <xdr:col>26</xdr:col>
                <xdr:colOff>323850</xdr:colOff>
                <xdr:row>43</xdr:row>
                <xdr:rowOff>19050</xdr:rowOff>
              </from>
              <to>
                <xdr:col>27</xdr:col>
                <xdr:colOff>419100</xdr:colOff>
                <xdr:row>43</xdr:row>
                <xdr:rowOff>180975</xdr:rowOff>
              </to>
            </anchor>
          </controlPr>
        </control>
      </mc:Choice>
      <mc:Fallback>
        <control shapeId="1269" r:id="rId45" name="ScrollBar40"/>
      </mc:Fallback>
    </mc:AlternateContent>
    <mc:AlternateContent xmlns:mc="http://schemas.openxmlformats.org/markup-compatibility/2006">
      <mc:Choice Requires="x14">
        <control shapeId="1270" r:id="rId46" name="ScrollBar41">
          <controlPr locked="0" defaultSize="0" autoLine="0" linkedCell="AA45" r:id="rId7">
            <anchor moveWithCells="1">
              <from>
                <xdr:col>26</xdr:col>
                <xdr:colOff>323850</xdr:colOff>
                <xdr:row>44</xdr:row>
                <xdr:rowOff>19050</xdr:rowOff>
              </from>
              <to>
                <xdr:col>27</xdr:col>
                <xdr:colOff>419100</xdr:colOff>
                <xdr:row>44</xdr:row>
                <xdr:rowOff>180975</xdr:rowOff>
              </to>
            </anchor>
          </controlPr>
        </control>
      </mc:Choice>
      <mc:Fallback>
        <control shapeId="1270" r:id="rId46" name="ScrollBar41"/>
      </mc:Fallback>
    </mc:AlternateContent>
    <mc:AlternateContent xmlns:mc="http://schemas.openxmlformats.org/markup-compatibility/2006">
      <mc:Choice Requires="x14">
        <control shapeId="1271" r:id="rId47" name="ScrollBar42">
          <controlPr locked="0" defaultSize="0" autoLine="0" linkedCell="AA46" r:id="rId7">
            <anchor moveWithCells="1">
              <from>
                <xdr:col>26</xdr:col>
                <xdr:colOff>323850</xdr:colOff>
                <xdr:row>45</xdr:row>
                <xdr:rowOff>19050</xdr:rowOff>
              </from>
              <to>
                <xdr:col>27</xdr:col>
                <xdr:colOff>419100</xdr:colOff>
                <xdr:row>45</xdr:row>
                <xdr:rowOff>180975</xdr:rowOff>
              </to>
            </anchor>
          </controlPr>
        </control>
      </mc:Choice>
      <mc:Fallback>
        <control shapeId="1271" r:id="rId47" name="ScrollBar42"/>
      </mc:Fallback>
    </mc:AlternateContent>
    <mc:AlternateContent xmlns:mc="http://schemas.openxmlformats.org/markup-compatibility/2006">
      <mc:Choice Requires="x14">
        <control shapeId="1272" r:id="rId48" name="ScrollBar43">
          <controlPr locked="0" defaultSize="0" autoLine="0" linkedCell="AA47" r:id="rId7">
            <anchor moveWithCells="1">
              <from>
                <xdr:col>26</xdr:col>
                <xdr:colOff>323850</xdr:colOff>
                <xdr:row>46</xdr:row>
                <xdr:rowOff>19050</xdr:rowOff>
              </from>
              <to>
                <xdr:col>27</xdr:col>
                <xdr:colOff>419100</xdr:colOff>
                <xdr:row>46</xdr:row>
                <xdr:rowOff>180975</xdr:rowOff>
              </to>
            </anchor>
          </controlPr>
        </control>
      </mc:Choice>
      <mc:Fallback>
        <control shapeId="1272" r:id="rId48" name="ScrollBar43"/>
      </mc:Fallback>
    </mc:AlternateContent>
    <mc:AlternateContent xmlns:mc="http://schemas.openxmlformats.org/markup-compatibility/2006">
      <mc:Choice Requires="x14">
        <control shapeId="1273" r:id="rId49" name="ScrollBar44">
          <controlPr locked="0" defaultSize="0" autoLine="0" linkedCell="AA48" r:id="rId7">
            <anchor moveWithCells="1">
              <from>
                <xdr:col>26</xdr:col>
                <xdr:colOff>323850</xdr:colOff>
                <xdr:row>47</xdr:row>
                <xdr:rowOff>19050</xdr:rowOff>
              </from>
              <to>
                <xdr:col>27</xdr:col>
                <xdr:colOff>419100</xdr:colOff>
                <xdr:row>47</xdr:row>
                <xdr:rowOff>180975</xdr:rowOff>
              </to>
            </anchor>
          </controlPr>
        </control>
      </mc:Choice>
      <mc:Fallback>
        <control shapeId="1273" r:id="rId49" name="ScrollBar44"/>
      </mc:Fallback>
    </mc:AlternateContent>
    <mc:AlternateContent xmlns:mc="http://schemas.openxmlformats.org/markup-compatibility/2006">
      <mc:Choice Requires="x14">
        <control shapeId="1274" r:id="rId50" name="ScrollBar45">
          <controlPr locked="0" defaultSize="0" autoLine="0" linkedCell="AA49" r:id="rId7">
            <anchor moveWithCells="1">
              <from>
                <xdr:col>26</xdr:col>
                <xdr:colOff>323850</xdr:colOff>
                <xdr:row>48</xdr:row>
                <xdr:rowOff>19050</xdr:rowOff>
              </from>
              <to>
                <xdr:col>27</xdr:col>
                <xdr:colOff>419100</xdr:colOff>
                <xdr:row>48</xdr:row>
                <xdr:rowOff>180975</xdr:rowOff>
              </to>
            </anchor>
          </controlPr>
        </control>
      </mc:Choice>
      <mc:Fallback>
        <control shapeId="1274" r:id="rId50" name="ScrollBar45"/>
      </mc:Fallback>
    </mc:AlternateContent>
    <mc:AlternateContent xmlns:mc="http://schemas.openxmlformats.org/markup-compatibility/2006">
      <mc:Choice Requires="x14">
        <control shapeId="1275" r:id="rId51" name="ScrollBar46">
          <controlPr locked="0" defaultSize="0" autoLine="0" linkedCell="AA50" r:id="rId7">
            <anchor moveWithCells="1">
              <from>
                <xdr:col>26</xdr:col>
                <xdr:colOff>323850</xdr:colOff>
                <xdr:row>49</xdr:row>
                <xdr:rowOff>19050</xdr:rowOff>
              </from>
              <to>
                <xdr:col>27</xdr:col>
                <xdr:colOff>419100</xdr:colOff>
                <xdr:row>49</xdr:row>
                <xdr:rowOff>180975</xdr:rowOff>
              </to>
            </anchor>
          </controlPr>
        </control>
      </mc:Choice>
      <mc:Fallback>
        <control shapeId="1275" r:id="rId51" name="ScrollBar46"/>
      </mc:Fallback>
    </mc:AlternateContent>
    <mc:AlternateContent xmlns:mc="http://schemas.openxmlformats.org/markup-compatibility/2006">
      <mc:Choice Requires="x14">
        <control shapeId="1276" r:id="rId52" name="ScrollBar47">
          <controlPr locked="0" defaultSize="0" autoLine="0" linkedCell="AA51" r:id="rId7">
            <anchor moveWithCells="1">
              <from>
                <xdr:col>26</xdr:col>
                <xdr:colOff>323850</xdr:colOff>
                <xdr:row>50</xdr:row>
                <xdr:rowOff>19050</xdr:rowOff>
              </from>
              <to>
                <xdr:col>27</xdr:col>
                <xdr:colOff>419100</xdr:colOff>
                <xdr:row>50</xdr:row>
                <xdr:rowOff>180975</xdr:rowOff>
              </to>
            </anchor>
          </controlPr>
        </control>
      </mc:Choice>
      <mc:Fallback>
        <control shapeId="1276" r:id="rId52" name="ScrollBar47"/>
      </mc:Fallback>
    </mc:AlternateContent>
    <mc:AlternateContent xmlns:mc="http://schemas.openxmlformats.org/markup-compatibility/2006">
      <mc:Choice Requires="x14">
        <control shapeId="1277" r:id="rId53" name="ScrollBar48">
          <controlPr locked="0" defaultSize="0" autoLine="0" linkedCell="AA52" r:id="rId7">
            <anchor moveWithCells="1">
              <from>
                <xdr:col>26</xdr:col>
                <xdr:colOff>323850</xdr:colOff>
                <xdr:row>51</xdr:row>
                <xdr:rowOff>19050</xdr:rowOff>
              </from>
              <to>
                <xdr:col>27</xdr:col>
                <xdr:colOff>419100</xdr:colOff>
                <xdr:row>51</xdr:row>
                <xdr:rowOff>180975</xdr:rowOff>
              </to>
            </anchor>
          </controlPr>
        </control>
      </mc:Choice>
      <mc:Fallback>
        <control shapeId="1277" r:id="rId53" name="ScrollBar48"/>
      </mc:Fallback>
    </mc:AlternateContent>
    <mc:AlternateContent xmlns:mc="http://schemas.openxmlformats.org/markup-compatibility/2006">
      <mc:Choice Requires="x14">
        <control shapeId="1278" r:id="rId54" name="ScrollBar49">
          <controlPr locked="0" defaultSize="0" autoLine="0" linkedCell="AA53" r:id="rId7">
            <anchor moveWithCells="1">
              <from>
                <xdr:col>26</xdr:col>
                <xdr:colOff>323850</xdr:colOff>
                <xdr:row>52</xdr:row>
                <xdr:rowOff>19050</xdr:rowOff>
              </from>
              <to>
                <xdr:col>27</xdr:col>
                <xdr:colOff>419100</xdr:colOff>
                <xdr:row>52</xdr:row>
                <xdr:rowOff>180975</xdr:rowOff>
              </to>
            </anchor>
          </controlPr>
        </control>
      </mc:Choice>
      <mc:Fallback>
        <control shapeId="1278" r:id="rId54" name="ScrollBar49"/>
      </mc:Fallback>
    </mc:AlternateContent>
    <mc:AlternateContent xmlns:mc="http://schemas.openxmlformats.org/markup-compatibility/2006">
      <mc:Choice Requires="x14">
        <control shapeId="1279" r:id="rId55" name="ScrollBar50">
          <controlPr locked="0" defaultSize="0" autoLine="0" linkedCell="AA54" r:id="rId7">
            <anchor moveWithCells="1">
              <from>
                <xdr:col>26</xdr:col>
                <xdr:colOff>323850</xdr:colOff>
                <xdr:row>53</xdr:row>
                <xdr:rowOff>19050</xdr:rowOff>
              </from>
              <to>
                <xdr:col>27</xdr:col>
                <xdr:colOff>419100</xdr:colOff>
                <xdr:row>53</xdr:row>
                <xdr:rowOff>180975</xdr:rowOff>
              </to>
            </anchor>
          </controlPr>
        </control>
      </mc:Choice>
      <mc:Fallback>
        <control shapeId="1279" r:id="rId55" name="ScrollBar50"/>
      </mc:Fallback>
    </mc:AlternateContent>
    <mc:AlternateContent xmlns:mc="http://schemas.openxmlformats.org/markup-compatibility/2006">
      <mc:Choice Requires="x14">
        <control shapeId="1280" r:id="rId56" name="ScrollBar51">
          <controlPr locked="0" defaultSize="0" autoLine="0" linkedCell="AA55" r:id="rId7">
            <anchor moveWithCells="1">
              <from>
                <xdr:col>26</xdr:col>
                <xdr:colOff>323850</xdr:colOff>
                <xdr:row>54</xdr:row>
                <xdr:rowOff>19050</xdr:rowOff>
              </from>
              <to>
                <xdr:col>27</xdr:col>
                <xdr:colOff>419100</xdr:colOff>
                <xdr:row>54</xdr:row>
                <xdr:rowOff>180975</xdr:rowOff>
              </to>
            </anchor>
          </controlPr>
        </control>
      </mc:Choice>
      <mc:Fallback>
        <control shapeId="1280" r:id="rId56" name="ScrollBar51"/>
      </mc:Fallback>
    </mc:AlternateContent>
    <mc:AlternateContent xmlns:mc="http://schemas.openxmlformats.org/markup-compatibility/2006">
      <mc:Choice Requires="x14">
        <control shapeId="1281" r:id="rId57" name="ScrollBar52">
          <controlPr locked="0" defaultSize="0" autoLine="0" linkedCell="AA56" r:id="rId7">
            <anchor moveWithCells="1">
              <from>
                <xdr:col>26</xdr:col>
                <xdr:colOff>323850</xdr:colOff>
                <xdr:row>55</xdr:row>
                <xdr:rowOff>19050</xdr:rowOff>
              </from>
              <to>
                <xdr:col>27</xdr:col>
                <xdr:colOff>419100</xdr:colOff>
                <xdr:row>55</xdr:row>
                <xdr:rowOff>180975</xdr:rowOff>
              </to>
            </anchor>
          </controlPr>
        </control>
      </mc:Choice>
      <mc:Fallback>
        <control shapeId="1281" r:id="rId57" name="ScrollBar52"/>
      </mc:Fallback>
    </mc:AlternateContent>
    <mc:AlternateContent xmlns:mc="http://schemas.openxmlformats.org/markup-compatibility/2006">
      <mc:Choice Requires="x14">
        <control shapeId="1282" r:id="rId58" name="ScrollBar53">
          <controlPr locked="0" defaultSize="0" autoLine="0" linkedCell="AA57" r:id="rId7">
            <anchor moveWithCells="1">
              <from>
                <xdr:col>26</xdr:col>
                <xdr:colOff>323850</xdr:colOff>
                <xdr:row>56</xdr:row>
                <xdr:rowOff>19050</xdr:rowOff>
              </from>
              <to>
                <xdr:col>27</xdr:col>
                <xdr:colOff>419100</xdr:colOff>
                <xdr:row>56</xdr:row>
                <xdr:rowOff>180975</xdr:rowOff>
              </to>
            </anchor>
          </controlPr>
        </control>
      </mc:Choice>
      <mc:Fallback>
        <control shapeId="1282" r:id="rId58" name="ScrollBar53"/>
      </mc:Fallback>
    </mc:AlternateContent>
    <mc:AlternateContent xmlns:mc="http://schemas.openxmlformats.org/markup-compatibility/2006">
      <mc:Choice Requires="x14">
        <control shapeId="1283" r:id="rId59" name="ScrollBar54">
          <controlPr locked="0" defaultSize="0" autoLine="0" linkedCell="AA58" r:id="rId7">
            <anchor moveWithCells="1">
              <from>
                <xdr:col>26</xdr:col>
                <xdr:colOff>323850</xdr:colOff>
                <xdr:row>57</xdr:row>
                <xdr:rowOff>19050</xdr:rowOff>
              </from>
              <to>
                <xdr:col>27</xdr:col>
                <xdr:colOff>419100</xdr:colOff>
                <xdr:row>57</xdr:row>
                <xdr:rowOff>180975</xdr:rowOff>
              </to>
            </anchor>
          </controlPr>
        </control>
      </mc:Choice>
      <mc:Fallback>
        <control shapeId="1283" r:id="rId59" name="ScrollBar54"/>
      </mc:Fallback>
    </mc:AlternateContent>
    <mc:AlternateContent xmlns:mc="http://schemas.openxmlformats.org/markup-compatibility/2006">
      <mc:Choice Requires="x14">
        <control shapeId="1284" r:id="rId60" name="ScrollBar55">
          <controlPr locked="0" defaultSize="0" autoLine="0" linkedCell="AA59" r:id="rId7">
            <anchor moveWithCells="1">
              <from>
                <xdr:col>26</xdr:col>
                <xdr:colOff>323850</xdr:colOff>
                <xdr:row>58</xdr:row>
                <xdr:rowOff>19050</xdr:rowOff>
              </from>
              <to>
                <xdr:col>27</xdr:col>
                <xdr:colOff>419100</xdr:colOff>
                <xdr:row>58</xdr:row>
                <xdr:rowOff>180975</xdr:rowOff>
              </to>
            </anchor>
          </controlPr>
        </control>
      </mc:Choice>
      <mc:Fallback>
        <control shapeId="1284" r:id="rId60" name="ScrollBar55"/>
      </mc:Fallback>
    </mc:AlternateContent>
    <mc:AlternateContent xmlns:mc="http://schemas.openxmlformats.org/markup-compatibility/2006">
      <mc:Choice Requires="x14">
        <control shapeId="1285" r:id="rId61" name="ScrollBar56">
          <controlPr locked="0" defaultSize="0" autoLine="0" linkedCell="AA60" r:id="rId7">
            <anchor moveWithCells="1">
              <from>
                <xdr:col>26</xdr:col>
                <xdr:colOff>323850</xdr:colOff>
                <xdr:row>59</xdr:row>
                <xdr:rowOff>19050</xdr:rowOff>
              </from>
              <to>
                <xdr:col>27</xdr:col>
                <xdr:colOff>419100</xdr:colOff>
                <xdr:row>59</xdr:row>
                <xdr:rowOff>180975</xdr:rowOff>
              </to>
            </anchor>
          </controlPr>
        </control>
      </mc:Choice>
      <mc:Fallback>
        <control shapeId="1285" r:id="rId61" name="ScrollBar56"/>
      </mc:Fallback>
    </mc:AlternateContent>
    <mc:AlternateContent xmlns:mc="http://schemas.openxmlformats.org/markup-compatibility/2006">
      <mc:Choice Requires="x14">
        <control shapeId="1286" r:id="rId62" name="ScrollBar57">
          <controlPr locked="0" defaultSize="0" autoLine="0" linkedCell="AA61" r:id="rId7">
            <anchor moveWithCells="1">
              <from>
                <xdr:col>26</xdr:col>
                <xdr:colOff>323850</xdr:colOff>
                <xdr:row>60</xdr:row>
                <xdr:rowOff>9525</xdr:rowOff>
              </from>
              <to>
                <xdr:col>27</xdr:col>
                <xdr:colOff>419100</xdr:colOff>
                <xdr:row>60</xdr:row>
                <xdr:rowOff>171450</xdr:rowOff>
              </to>
            </anchor>
          </controlPr>
        </control>
      </mc:Choice>
      <mc:Fallback>
        <control shapeId="1286" r:id="rId62" name="ScrollBar57"/>
      </mc:Fallback>
    </mc:AlternateContent>
    <mc:AlternateContent xmlns:mc="http://schemas.openxmlformats.org/markup-compatibility/2006">
      <mc:Choice Requires="x14">
        <control shapeId="1287" r:id="rId63" name="ScrollBar58">
          <controlPr locked="0" defaultSize="0" autoLine="0" linkedCell="AA62" r:id="rId7">
            <anchor moveWithCells="1">
              <from>
                <xdr:col>26</xdr:col>
                <xdr:colOff>323850</xdr:colOff>
                <xdr:row>61</xdr:row>
                <xdr:rowOff>9525</xdr:rowOff>
              </from>
              <to>
                <xdr:col>27</xdr:col>
                <xdr:colOff>419100</xdr:colOff>
                <xdr:row>61</xdr:row>
                <xdr:rowOff>171450</xdr:rowOff>
              </to>
            </anchor>
          </controlPr>
        </control>
      </mc:Choice>
      <mc:Fallback>
        <control shapeId="1287" r:id="rId63" name="ScrollBar58"/>
      </mc:Fallback>
    </mc:AlternateContent>
    <mc:AlternateContent xmlns:mc="http://schemas.openxmlformats.org/markup-compatibility/2006">
      <mc:Choice Requires="x14">
        <control shapeId="1288" r:id="rId64" name="ScrollBar59">
          <controlPr locked="0" defaultSize="0" autoLine="0" linkedCell="AA63" r:id="rId7">
            <anchor moveWithCells="1">
              <from>
                <xdr:col>26</xdr:col>
                <xdr:colOff>323850</xdr:colOff>
                <xdr:row>62</xdr:row>
                <xdr:rowOff>9525</xdr:rowOff>
              </from>
              <to>
                <xdr:col>27</xdr:col>
                <xdr:colOff>419100</xdr:colOff>
                <xdr:row>62</xdr:row>
                <xdr:rowOff>171450</xdr:rowOff>
              </to>
            </anchor>
          </controlPr>
        </control>
      </mc:Choice>
      <mc:Fallback>
        <control shapeId="1288" r:id="rId64" name="ScrollBar59"/>
      </mc:Fallback>
    </mc:AlternateContent>
    <mc:AlternateContent xmlns:mc="http://schemas.openxmlformats.org/markup-compatibility/2006">
      <mc:Choice Requires="x14">
        <control shapeId="1289" r:id="rId65" name="ScrollBar60">
          <controlPr locked="0" defaultSize="0" autoLine="0" linkedCell="AA64" r:id="rId7">
            <anchor moveWithCells="1">
              <from>
                <xdr:col>26</xdr:col>
                <xdr:colOff>323850</xdr:colOff>
                <xdr:row>63</xdr:row>
                <xdr:rowOff>19050</xdr:rowOff>
              </from>
              <to>
                <xdr:col>27</xdr:col>
                <xdr:colOff>419100</xdr:colOff>
                <xdr:row>63</xdr:row>
                <xdr:rowOff>180975</xdr:rowOff>
              </to>
            </anchor>
          </controlPr>
        </control>
      </mc:Choice>
      <mc:Fallback>
        <control shapeId="1289" r:id="rId65" name="ScrollBar60"/>
      </mc:Fallback>
    </mc:AlternateContent>
    <mc:AlternateContent xmlns:mc="http://schemas.openxmlformats.org/markup-compatibility/2006">
      <mc:Choice Requires="x14">
        <control shapeId="1290" r:id="rId66" name="ScrollBar61">
          <controlPr locked="0" defaultSize="0" autoLine="0" linkedCell="AA65" r:id="rId7">
            <anchor moveWithCells="1">
              <from>
                <xdr:col>26</xdr:col>
                <xdr:colOff>323850</xdr:colOff>
                <xdr:row>64</xdr:row>
                <xdr:rowOff>19050</xdr:rowOff>
              </from>
              <to>
                <xdr:col>27</xdr:col>
                <xdr:colOff>419100</xdr:colOff>
                <xdr:row>64</xdr:row>
                <xdr:rowOff>180975</xdr:rowOff>
              </to>
            </anchor>
          </controlPr>
        </control>
      </mc:Choice>
      <mc:Fallback>
        <control shapeId="1290" r:id="rId66" name="ScrollBar61"/>
      </mc:Fallback>
    </mc:AlternateContent>
    <mc:AlternateContent xmlns:mc="http://schemas.openxmlformats.org/markup-compatibility/2006">
      <mc:Choice Requires="x14">
        <control shapeId="1291" r:id="rId67" name="ScrollBar62">
          <controlPr locked="0" defaultSize="0" autoLine="0" linkedCell="AA66" r:id="rId7">
            <anchor moveWithCells="1">
              <from>
                <xdr:col>26</xdr:col>
                <xdr:colOff>323850</xdr:colOff>
                <xdr:row>65</xdr:row>
                <xdr:rowOff>19050</xdr:rowOff>
              </from>
              <to>
                <xdr:col>27</xdr:col>
                <xdr:colOff>419100</xdr:colOff>
                <xdr:row>65</xdr:row>
                <xdr:rowOff>180975</xdr:rowOff>
              </to>
            </anchor>
          </controlPr>
        </control>
      </mc:Choice>
      <mc:Fallback>
        <control shapeId="1291" r:id="rId67" name="ScrollBar62"/>
      </mc:Fallback>
    </mc:AlternateContent>
    <mc:AlternateContent xmlns:mc="http://schemas.openxmlformats.org/markup-compatibility/2006">
      <mc:Choice Requires="x14">
        <control shapeId="1292" r:id="rId68" name="ScrollBar63">
          <controlPr locked="0" defaultSize="0" autoLine="0" linkedCell="AA67" r:id="rId7">
            <anchor moveWithCells="1">
              <from>
                <xdr:col>26</xdr:col>
                <xdr:colOff>323850</xdr:colOff>
                <xdr:row>66</xdr:row>
                <xdr:rowOff>19050</xdr:rowOff>
              </from>
              <to>
                <xdr:col>27</xdr:col>
                <xdr:colOff>419100</xdr:colOff>
                <xdr:row>66</xdr:row>
                <xdr:rowOff>180975</xdr:rowOff>
              </to>
            </anchor>
          </controlPr>
        </control>
      </mc:Choice>
      <mc:Fallback>
        <control shapeId="1292" r:id="rId68" name="ScrollBar63"/>
      </mc:Fallback>
    </mc:AlternateContent>
    <mc:AlternateContent xmlns:mc="http://schemas.openxmlformats.org/markup-compatibility/2006">
      <mc:Choice Requires="x14">
        <control shapeId="1293" r:id="rId69" name="ScrollBar64">
          <controlPr locked="0" defaultSize="0" autoLine="0" linkedCell="AA68" r:id="rId7">
            <anchor moveWithCells="1">
              <from>
                <xdr:col>26</xdr:col>
                <xdr:colOff>323850</xdr:colOff>
                <xdr:row>67</xdr:row>
                <xdr:rowOff>19050</xdr:rowOff>
              </from>
              <to>
                <xdr:col>27</xdr:col>
                <xdr:colOff>419100</xdr:colOff>
                <xdr:row>67</xdr:row>
                <xdr:rowOff>180975</xdr:rowOff>
              </to>
            </anchor>
          </controlPr>
        </control>
      </mc:Choice>
      <mc:Fallback>
        <control shapeId="1293" r:id="rId69" name="ScrollBar64"/>
      </mc:Fallback>
    </mc:AlternateContent>
    <mc:AlternateContent xmlns:mc="http://schemas.openxmlformats.org/markup-compatibility/2006">
      <mc:Choice Requires="x14">
        <control shapeId="1294" r:id="rId70" name="ScrollBar65">
          <controlPr locked="0" defaultSize="0" autoLine="0" linkedCell="AA69" r:id="rId7">
            <anchor moveWithCells="1">
              <from>
                <xdr:col>26</xdr:col>
                <xdr:colOff>323850</xdr:colOff>
                <xdr:row>68</xdr:row>
                <xdr:rowOff>9525</xdr:rowOff>
              </from>
              <to>
                <xdr:col>27</xdr:col>
                <xdr:colOff>419100</xdr:colOff>
                <xdr:row>68</xdr:row>
                <xdr:rowOff>171450</xdr:rowOff>
              </to>
            </anchor>
          </controlPr>
        </control>
      </mc:Choice>
      <mc:Fallback>
        <control shapeId="1294" r:id="rId70" name="ScrollBar65"/>
      </mc:Fallback>
    </mc:AlternateContent>
    <mc:AlternateContent xmlns:mc="http://schemas.openxmlformats.org/markup-compatibility/2006">
      <mc:Choice Requires="x14">
        <control shapeId="1295" r:id="rId71" name="ScrollBar66">
          <controlPr locked="0" defaultSize="0" autoLine="0" linkedCell="AA70" r:id="rId7">
            <anchor moveWithCells="1">
              <from>
                <xdr:col>26</xdr:col>
                <xdr:colOff>323850</xdr:colOff>
                <xdr:row>69</xdr:row>
                <xdr:rowOff>9525</xdr:rowOff>
              </from>
              <to>
                <xdr:col>27</xdr:col>
                <xdr:colOff>419100</xdr:colOff>
                <xdr:row>69</xdr:row>
                <xdr:rowOff>171450</xdr:rowOff>
              </to>
            </anchor>
          </controlPr>
        </control>
      </mc:Choice>
      <mc:Fallback>
        <control shapeId="1295" r:id="rId71" name="ScrollBar66"/>
      </mc:Fallback>
    </mc:AlternateContent>
    <mc:AlternateContent xmlns:mc="http://schemas.openxmlformats.org/markup-compatibility/2006">
      <mc:Choice Requires="x14">
        <control shapeId="1296" r:id="rId72" name="ScrollBar67">
          <controlPr locked="0" defaultSize="0" autoLine="0" linkedCell="AA71" r:id="rId7">
            <anchor moveWithCells="1">
              <from>
                <xdr:col>26</xdr:col>
                <xdr:colOff>323850</xdr:colOff>
                <xdr:row>70</xdr:row>
                <xdr:rowOff>9525</xdr:rowOff>
              </from>
              <to>
                <xdr:col>27</xdr:col>
                <xdr:colOff>419100</xdr:colOff>
                <xdr:row>70</xdr:row>
                <xdr:rowOff>171450</xdr:rowOff>
              </to>
            </anchor>
          </controlPr>
        </control>
      </mc:Choice>
      <mc:Fallback>
        <control shapeId="1296" r:id="rId72" name="ScrollBar67"/>
      </mc:Fallback>
    </mc:AlternateContent>
    <mc:AlternateContent xmlns:mc="http://schemas.openxmlformats.org/markup-compatibility/2006">
      <mc:Choice Requires="x14">
        <control shapeId="1297" r:id="rId73" name="ScrollBar68">
          <controlPr locked="0" defaultSize="0" autoLine="0" linkedCell="AA72" r:id="rId7">
            <anchor moveWithCells="1">
              <from>
                <xdr:col>26</xdr:col>
                <xdr:colOff>323850</xdr:colOff>
                <xdr:row>71</xdr:row>
                <xdr:rowOff>19050</xdr:rowOff>
              </from>
              <to>
                <xdr:col>27</xdr:col>
                <xdr:colOff>419100</xdr:colOff>
                <xdr:row>71</xdr:row>
                <xdr:rowOff>180975</xdr:rowOff>
              </to>
            </anchor>
          </controlPr>
        </control>
      </mc:Choice>
      <mc:Fallback>
        <control shapeId="1297" r:id="rId73" name="ScrollBar68"/>
      </mc:Fallback>
    </mc:AlternateContent>
    <mc:AlternateContent xmlns:mc="http://schemas.openxmlformats.org/markup-compatibility/2006">
      <mc:Choice Requires="x14">
        <control shapeId="1298" r:id="rId74" name="ScrollBar69">
          <controlPr locked="0" defaultSize="0" autoLine="0" linkedCell="AA73" r:id="rId7">
            <anchor moveWithCells="1">
              <from>
                <xdr:col>26</xdr:col>
                <xdr:colOff>323850</xdr:colOff>
                <xdr:row>72</xdr:row>
                <xdr:rowOff>19050</xdr:rowOff>
              </from>
              <to>
                <xdr:col>27</xdr:col>
                <xdr:colOff>419100</xdr:colOff>
                <xdr:row>72</xdr:row>
                <xdr:rowOff>180975</xdr:rowOff>
              </to>
            </anchor>
          </controlPr>
        </control>
      </mc:Choice>
      <mc:Fallback>
        <control shapeId="1298" r:id="rId74" name="ScrollBar69"/>
      </mc:Fallback>
    </mc:AlternateContent>
    <mc:AlternateContent xmlns:mc="http://schemas.openxmlformats.org/markup-compatibility/2006">
      <mc:Choice Requires="x14">
        <control shapeId="1299" r:id="rId75" name="ScrollBar70">
          <controlPr locked="0" defaultSize="0" autoLine="0" linkedCell="AA74" r:id="rId7">
            <anchor moveWithCells="1">
              <from>
                <xdr:col>26</xdr:col>
                <xdr:colOff>323850</xdr:colOff>
                <xdr:row>73</xdr:row>
                <xdr:rowOff>19050</xdr:rowOff>
              </from>
              <to>
                <xdr:col>27</xdr:col>
                <xdr:colOff>419100</xdr:colOff>
                <xdr:row>73</xdr:row>
                <xdr:rowOff>180975</xdr:rowOff>
              </to>
            </anchor>
          </controlPr>
        </control>
      </mc:Choice>
      <mc:Fallback>
        <control shapeId="1299" r:id="rId75" name="ScrollBar70"/>
      </mc:Fallback>
    </mc:AlternateContent>
    <mc:AlternateContent xmlns:mc="http://schemas.openxmlformats.org/markup-compatibility/2006">
      <mc:Choice Requires="x14">
        <control shapeId="1300" r:id="rId76" name="ScrollBar71">
          <controlPr locked="0" defaultSize="0" autoLine="0" linkedCell="AA75" r:id="rId7">
            <anchor moveWithCells="1">
              <from>
                <xdr:col>26</xdr:col>
                <xdr:colOff>323850</xdr:colOff>
                <xdr:row>74</xdr:row>
                <xdr:rowOff>19050</xdr:rowOff>
              </from>
              <to>
                <xdr:col>27</xdr:col>
                <xdr:colOff>419100</xdr:colOff>
                <xdr:row>74</xdr:row>
                <xdr:rowOff>180975</xdr:rowOff>
              </to>
            </anchor>
          </controlPr>
        </control>
      </mc:Choice>
      <mc:Fallback>
        <control shapeId="1300" r:id="rId76" name="ScrollBar71"/>
      </mc:Fallback>
    </mc:AlternateContent>
    <mc:AlternateContent xmlns:mc="http://schemas.openxmlformats.org/markup-compatibility/2006">
      <mc:Choice Requires="x14">
        <control shapeId="1301" r:id="rId77" name="ScrollBar72">
          <controlPr locked="0" defaultSize="0" autoLine="0" linkedCell="AA76" r:id="rId7">
            <anchor moveWithCells="1">
              <from>
                <xdr:col>26</xdr:col>
                <xdr:colOff>323850</xdr:colOff>
                <xdr:row>75</xdr:row>
                <xdr:rowOff>19050</xdr:rowOff>
              </from>
              <to>
                <xdr:col>27</xdr:col>
                <xdr:colOff>419100</xdr:colOff>
                <xdr:row>75</xdr:row>
                <xdr:rowOff>180975</xdr:rowOff>
              </to>
            </anchor>
          </controlPr>
        </control>
      </mc:Choice>
      <mc:Fallback>
        <control shapeId="1301" r:id="rId77" name="ScrollBar72"/>
      </mc:Fallback>
    </mc:AlternateContent>
    <mc:AlternateContent xmlns:mc="http://schemas.openxmlformats.org/markup-compatibility/2006">
      <mc:Choice Requires="x14">
        <control shapeId="1302" r:id="rId78" name="ScrollBar73">
          <controlPr locked="0" defaultSize="0" autoLine="0" linkedCell="AA77" r:id="rId7">
            <anchor moveWithCells="1">
              <from>
                <xdr:col>26</xdr:col>
                <xdr:colOff>323850</xdr:colOff>
                <xdr:row>76</xdr:row>
                <xdr:rowOff>19050</xdr:rowOff>
              </from>
              <to>
                <xdr:col>27</xdr:col>
                <xdr:colOff>419100</xdr:colOff>
                <xdr:row>76</xdr:row>
                <xdr:rowOff>180975</xdr:rowOff>
              </to>
            </anchor>
          </controlPr>
        </control>
      </mc:Choice>
      <mc:Fallback>
        <control shapeId="1302" r:id="rId78" name="ScrollBar73"/>
      </mc:Fallback>
    </mc:AlternateContent>
    <mc:AlternateContent xmlns:mc="http://schemas.openxmlformats.org/markup-compatibility/2006">
      <mc:Choice Requires="x14">
        <control shapeId="1303" r:id="rId79" name="ScrollBar74">
          <controlPr locked="0" defaultSize="0" autoLine="0" linkedCell="AA78" r:id="rId7">
            <anchor moveWithCells="1">
              <from>
                <xdr:col>26</xdr:col>
                <xdr:colOff>323850</xdr:colOff>
                <xdr:row>77</xdr:row>
                <xdr:rowOff>19050</xdr:rowOff>
              </from>
              <to>
                <xdr:col>27</xdr:col>
                <xdr:colOff>419100</xdr:colOff>
                <xdr:row>77</xdr:row>
                <xdr:rowOff>180975</xdr:rowOff>
              </to>
            </anchor>
          </controlPr>
        </control>
      </mc:Choice>
      <mc:Fallback>
        <control shapeId="1303" r:id="rId79" name="ScrollBar74"/>
      </mc:Fallback>
    </mc:AlternateContent>
    <mc:AlternateContent xmlns:mc="http://schemas.openxmlformats.org/markup-compatibility/2006">
      <mc:Choice Requires="x14">
        <control shapeId="1304" r:id="rId80" name="ScrollBar75">
          <controlPr locked="0" defaultSize="0" autoLine="0" linkedCell="AA79" r:id="rId7">
            <anchor moveWithCells="1">
              <from>
                <xdr:col>26</xdr:col>
                <xdr:colOff>323850</xdr:colOff>
                <xdr:row>78</xdr:row>
                <xdr:rowOff>9525</xdr:rowOff>
              </from>
              <to>
                <xdr:col>27</xdr:col>
                <xdr:colOff>419100</xdr:colOff>
                <xdr:row>78</xdr:row>
                <xdr:rowOff>171450</xdr:rowOff>
              </to>
            </anchor>
          </controlPr>
        </control>
      </mc:Choice>
      <mc:Fallback>
        <control shapeId="1304" r:id="rId80" name="ScrollBar75"/>
      </mc:Fallback>
    </mc:AlternateContent>
    <mc:AlternateContent xmlns:mc="http://schemas.openxmlformats.org/markup-compatibility/2006">
      <mc:Choice Requires="x14">
        <control shapeId="1305" r:id="rId81" name="ScrollBar76">
          <controlPr locked="0" defaultSize="0" autoLine="0" linkedCell="AA80" r:id="rId7">
            <anchor moveWithCells="1">
              <from>
                <xdr:col>26</xdr:col>
                <xdr:colOff>323850</xdr:colOff>
                <xdr:row>79</xdr:row>
                <xdr:rowOff>9525</xdr:rowOff>
              </from>
              <to>
                <xdr:col>27</xdr:col>
                <xdr:colOff>419100</xdr:colOff>
                <xdr:row>79</xdr:row>
                <xdr:rowOff>171450</xdr:rowOff>
              </to>
            </anchor>
          </controlPr>
        </control>
      </mc:Choice>
      <mc:Fallback>
        <control shapeId="1305" r:id="rId81" name="ScrollBar76"/>
      </mc:Fallback>
    </mc:AlternateContent>
    <mc:AlternateContent xmlns:mc="http://schemas.openxmlformats.org/markup-compatibility/2006">
      <mc:Choice Requires="x14">
        <control shapeId="1306" r:id="rId82" name="ScrollBar77">
          <controlPr locked="0" defaultSize="0" autoLine="0" linkedCell="AA81" r:id="rId7">
            <anchor moveWithCells="1">
              <from>
                <xdr:col>26</xdr:col>
                <xdr:colOff>323850</xdr:colOff>
                <xdr:row>80</xdr:row>
                <xdr:rowOff>9525</xdr:rowOff>
              </from>
              <to>
                <xdr:col>27</xdr:col>
                <xdr:colOff>419100</xdr:colOff>
                <xdr:row>80</xdr:row>
                <xdr:rowOff>171450</xdr:rowOff>
              </to>
            </anchor>
          </controlPr>
        </control>
      </mc:Choice>
      <mc:Fallback>
        <control shapeId="1306" r:id="rId82" name="ScrollBar77"/>
      </mc:Fallback>
    </mc:AlternateContent>
    <mc:AlternateContent xmlns:mc="http://schemas.openxmlformats.org/markup-compatibility/2006">
      <mc:Choice Requires="x14">
        <control shapeId="1307" r:id="rId83" name="ScrollBar78">
          <controlPr locked="0" defaultSize="0" autoLine="0" linkedCell="AA82" r:id="rId7">
            <anchor moveWithCells="1">
              <from>
                <xdr:col>26</xdr:col>
                <xdr:colOff>323850</xdr:colOff>
                <xdr:row>81</xdr:row>
                <xdr:rowOff>19050</xdr:rowOff>
              </from>
              <to>
                <xdr:col>27</xdr:col>
                <xdr:colOff>419100</xdr:colOff>
                <xdr:row>81</xdr:row>
                <xdr:rowOff>180975</xdr:rowOff>
              </to>
            </anchor>
          </controlPr>
        </control>
      </mc:Choice>
      <mc:Fallback>
        <control shapeId="1307" r:id="rId83" name="ScrollBar78"/>
      </mc:Fallback>
    </mc:AlternateContent>
    <mc:AlternateContent xmlns:mc="http://schemas.openxmlformats.org/markup-compatibility/2006">
      <mc:Choice Requires="x14">
        <control shapeId="1308" r:id="rId84" name="ScrollBar79">
          <controlPr locked="0" defaultSize="0" autoLine="0" linkedCell="AA83" r:id="rId7">
            <anchor moveWithCells="1">
              <from>
                <xdr:col>26</xdr:col>
                <xdr:colOff>323850</xdr:colOff>
                <xdr:row>82</xdr:row>
                <xdr:rowOff>19050</xdr:rowOff>
              </from>
              <to>
                <xdr:col>27</xdr:col>
                <xdr:colOff>419100</xdr:colOff>
                <xdr:row>82</xdr:row>
                <xdr:rowOff>180975</xdr:rowOff>
              </to>
            </anchor>
          </controlPr>
        </control>
      </mc:Choice>
      <mc:Fallback>
        <control shapeId="1308" r:id="rId84" name="ScrollBar79"/>
      </mc:Fallback>
    </mc:AlternateContent>
    <mc:AlternateContent xmlns:mc="http://schemas.openxmlformats.org/markup-compatibility/2006">
      <mc:Choice Requires="x14">
        <control shapeId="1309" r:id="rId85" name="ScrollBar80">
          <controlPr locked="0" defaultSize="0" autoLine="0" linkedCell="AA84" r:id="rId7">
            <anchor moveWithCells="1">
              <from>
                <xdr:col>26</xdr:col>
                <xdr:colOff>323850</xdr:colOff>
                <xdr:row>83</xdr:row>
                <xdr:rowOff>19050</xdr:rowOff>
              </from>
              <to>
                <xdr:col>27</xdr:col>
                <xdr:colOff>419100</xdr:colOff>
                <xdr:row>83</xdr:row>
                <xdr:rowOff>180975</xdr:rowOff>
              </to>
            </anchor>
          </controlPr>
        </control>
      </mc:Choice>
      <mc:Fallback>
        <control shapeId="1309" r:id="rId85" name="ScrollBar80"/>
      </mc:Fallback>
    </mc:AlternateContent>
    <mc:AlternateContent xmlns:mc="http://schemas.openxmlformats.org/markup-compatibility/2006">
      <mc:Choice Requires="x14">
        <control shapeId="1310" r:id="rId86" name="ScrollBar81">
          <controlPr locked="0" defaultSize="0" autoLine="0" linkedCell="AA85" r:id="rId7">
            <anchor moveWithCells="1">
              <from>
                <xdr:col>26</xdr:col>
                <xdr:colOff>333375</xdr:colOff>
                <xdr:row>84</xdr:row>
                <xdr:rowOff>28575</xdr:rowOff>
              </from>
              <to>
                <xdr:col>28</xdr:col>
                <xdr:colOff>0</xdr:colOff>
                <xdr:row>85</xdr:row>
                <xdr:rowOff>0</xdr:rowOff>
              </to>
            </anchor>
          </controlPr>
        </control>
      </mc:Choice>
      <mc:Fallback>
        <control shapeId="1310" r:id="rId86" name="ScrollBar81"/>
      </mc:Fallback>
    </mc:AlternateContent>
    <mc:AlternateContent xmlns:mc="http://schemas.openxmlformats.org/markup-compatibility/2006">
      <mc:Choice Requires="x14">
        <control shapeId="1311" r:id="rId87" name="ScrollBar82">
          <controlPr locked="0" defaultSize="0" autoLine="0" linkedCell="AA86" r:id="rId7">
            <anchor moveWithCells="1">
              <from>
                <xdr:col>26</xdr:col>
                <xdr:colOff>333375</xdr:colOff>
                <xdr:row>85</xdr:row>
                <xdr:rowOff>28575</xdr:rowOff>
              </from>
              <to>
                <xdr:col>28</xdr:col>
                <xdr:colOff>0</xdr:colOff>
                <xdr:row>86</xdr:row>
                <xdr:rowOff>0</xdr:rowOff>
              </to>
            </anchor>
          </controlPr>
        </control>
      </mc:Choice>
      <mc:Fallback>
        <control shapeId="1311" r:id="rId87" name="ScrollBar82"/>
      </mc:Fallback>
    </mc:AlternateContent>
    <mc:AlternateContent xmlns:mc="http://schemas.openxmlformats.org/markup-compatibility/2006">
      <mc:Choice Requires="x14">
        <control shapeId="1312" r:id="rId88" name="ScrollBar83">
          <controlPr locked="0" defaultSize="0" autoLine="0" linkedCell="AA87" r:id="rId7">
            <anchor moveWithCells="1">
              <from>
                <xdr:col>26</xdr:col>
                <xdr:colOff>333375</xdr:colOff>
                <xdr:row>86</xdr:row>
                <xdr:rowOff>28575</xdr:rowOff>
              </from>
              <to>
                <xdr:col>28</xdr:col>
                <xdr:colOff>0</xdr:colOff>
                <xdr:row>87</xdr:row>
                <xdr:rowOff>0</xdr:rowOff>
              </to>
            </anchor>
          </controlPr>
        </control>
      </mc:Choice>
      <mc:Fallback>
        <control shapeId="1312" r:id="rId88" name="ScrollBar83"/>
      </mc:Fallback>
    </mc:AlternateContent>
    <mc:AlternateContent xmlns:mc="http://schemas.openxmlformats.org/markup-compatibility/2006">
      <mc:Choice Requires="x14">
        <control shapeId="1313" r:id="rId89" name="ScrollBar84">
          <controlPr locked="0" defaultSize="0" autoLine="0" linkedCell="AA88" r:id="rId7">
            <anchor moveWithCells="1">
              <from>
                <xdr:col>26</xdr:col>
                <xdr:colOff>333375</xdr:colOff>
                <xdr:row>87</xdr:row>
                <xdr:rowOff>28575</xdr:rowOff>
              </from>
              <to>
                <xdr:col>28</xdr:col>
                <xdr:colOff>0</xdr:colOff>
                <xdr:row>88</xdr:row>
                <xdr:rowOff>0</xdr:rowOff>
              </to>
            </anchor>
          </controlPr>
        </control>
      </mc:Choice>
      <mc:Fallback>
        <control shapeId="1313" r:id="rId89" name="ScrollBar84"/>
      </mc:Fallback>
    </mc:AlternateContent>
    <mc:AlternateContent xmlns:mc="http://schemas.openxmlformats.org/markup-compatibility/2006">
      <mc:Choice Requires="x14">
        <control shapeId="1314" r:id="rId90" name="ScrollBar85">
          <controlPr locked="0" defaultSize="0" autoLine="0" linkedCell="AA89" r:id="rId7">
            <anchor moveWithCells="1">
              <from>
                <xdr:col>26</xdr:col>
                <xdr:colOff>333375</xdr:colOff>
                <xdr:row>88</xdr:row>
                <xdr:rowOff>19050</xdr:rowOff>
              </from>
              <to>
                <xdr:col>28</xdr:col>
                <xdr:colOff>0</xdr:colOff>
                <xdr:row>88</xdr:row>
                <xdr:rowOff>180975</xdr:rowOff>
              </to>
            </anchor>
          </controlPr>
        </control>
      </mc:Choice>
      <mc:Fallback>
        <control shapeId="1314" r:id="rId90" name="ScrollBar85"/>
      </mc:Fallback>
    </mc:AlternateContent>
    <mc:AlternateContent xmlns:mc="http://schemas.openxmlformats.org/markup-compatibility/2006">
      <mc:Choice Requires="x14">
        <control shapeId="1315" r:id="rId91" name="ScrollBar86">
          <controlPr locked="0" defaultSize="0" autoLine="0" linkedCell="AA90" r:id="rId7">
            <anchor moveWithCells="1">
              <from>
                <xdr:col>26</xdr:col>
                <xdr:colOff>333375</xdr:colOff>
                <xdr:row>89</xdr:row>
                <xdr:rowOff>19050</xdr:rowOff>
              </from>
              <to>
                <xdr:col>28</xdr:col>
                <xdr:colOff>0</xdr:colOff>
                <xdr:row>89</xdr:row>
                <xdr:rowOff>180975</xdr:rowOff>
              </to>
            </anchor>
          </controlPr>
        </control>
      </mc:Choice>
      <mc:Fallback>
        <control shapeId="1315" r:id="rId91" name="ScrollBar86"/>
      </mc:Fallback>
    </mc:AlternateContent>
    <mc:AlternateContent xmlns:mc="http://schemas.openxmlformats.org/markup-compatibility/2006">
      <mc:Choice Requires="x14">
        <control shapeId="1316" r:id="rId92" name="ScrollBar87">
          <controlPr locked="0" defaultSize="0" autoLine="0" linkedCell="AA91" r:id="rId7">
            <anchor moveWithCells="1">
              <from>
                <xdr:col>26</xdr:col>
                <xdr:colOff>333375</xdr:colOff>
                <xdr:row>90</xdr:row>
                <xdr:rowOff>19050</xdr:rowOff>
              </from>
              <to>
                <xdr:col>28</xdr:col>
                <xdr:colOff>0</xdr:colOff>
                <xdr:row>90</xdr:row>
                <xdr:rowOff>180975</xdr:rowOff>
              </to>
            </anchor>
          </controlPr>
        </control>
      </mc:Choice>
      <mc:Fallback>
        <control shapeId="1316" r:id="rId92" name="ScrollBar87"/>
      </mc:Fallback>
    </mc:AlternateContent>
    <mc:AlternateContent xmlns:mc="http://schemas.openxmlformats.org/markup-compatibility/2006">
      <mc:Choice Requires="x14">
        <control shapeId="1317" r:id="rId93" name="ScrollBar88">
          <controlPr locked="0" defaultSize="0" autoLine="0" linkedCell="AA92" r:id="rId7">
            <anchor moveWithCells="1">
              <from>
                <xdr:col>26</xdr:col>
                <xdr:colOff>333375</xdr:colOff>
                <xdr:row>91</xdr:row>
                <xdr:rowOff>28575</xdr:rowOff>
              </from>
              <to>
                <xdr:col>28</xdr:col>
                <xdr:colOff>0</xdr:colOff>
                <xdr:row>92</xdr:row>
                <xdr:rowOff>0</xdr:rowOff>
              </to>
            </anchor>
          </controlPr>
        </control>
      </mc:Choice>
      <mc:Fallback>
        <control shapeId="1317" r:id="rId93" name="ScrollBar88"/>
      </mc:Fallback>
    </mc:AlternateContent>
    <mc:AlternateContent xmlns:mc="http://schemas.openxmlformats.org/markup-compatibility/2006">
      <mc:Choice Requires="x14">
        <control shapeId="1318" r:id="rId94" name="ScrollBar89">
          <controlPr locked="0" defaultSize="0" autoLine="0" linkedCell="AA93" r:id="rId7">
            <anchor moveWithCells="1">
              <from>
                <xdr:col>26</xdr:col>
                <xdr:colOff>333375</xdr:colOff>
                <xdr:row>92</xdr:row>
                <xdr:rowOff>28575</xdr:rowOff>
              </from>
              <to>
                <xdr:col>28</xdr:col>
                <xdr:colOff>0</xdr:colOff>
                <xdr:row>93</xdr:row>
                <xdr:rowOff>0</xdr:rowOff>
              </to>
            </anchor>
          </controlPr>
        </control>
      </mc:Choice>
      <mc:Fallback>
        <control shapeId="1318" r:id="rId94" name="ScrollBar89"/>
      </mc:Fallback>
    </mc:AlternateContent>
    <mc:AlternateContent xmlns:mc="http://schemas.openxmlformats.org/markup-compatibility/2006">
      <mc:Choice Requires="x14">
        <control shapeId="1319" r:id="rId95" name="ScrollBar90">
          <controlPr locked="0" defaultSize="0" autoLine="0" linkedCell="AA94" r:id="rId7">
            <anchor moveWithCells="1">
              <from>
                <xdr:col>26</xdr:col>
                <xdr:colOff>333375</xdr:colOff>
                <xdr:row>93</xdr:row>
                <xdr:rowOff>28575</xdr:rowOff>
              </from>
              <to>
                <xdr:col>28</xdr:col>
                <xdr:colOff>0</xdr:colOff>
                <xdr:row>94</xdr:row>
                <xdr:rowOff>0</xdr:rowOff>
              </to>
            </anchor>
          </controlPr>
        </control>
      </mc:Choice>
      <mc:Fallback>
        <control shapeId="1319" r:id="rId95" name="ScrollBar90"/>
      </mc:Fallback>
    </mc:AlternateContent>
    <mc:AlternateContent xmlns:mc="http://schemas.openxmlformats.org/markup-compatibility/2006">
      <mc:Choice Requires="x14">
        <control shapeId="1320" r:id="rId96" name="ScrollBar91">
          <controlPr locked="0" defaultSize="0" autoLine="0" linkedCell="AA95" r:id="rId7">
            <anchor moveWithCells="1">
              <from>
                <xdr:col>26</xdr:col>
                <xdr:colOff>333375</xdr:colOff>
                <xdr:row>94</xdr:row>
                <xdr:rowOff>28575</xdr:rowOff>
              </from>
              <to>
                <xdr:col>28</xdr:col>
                <xdr:colOff>0</xdr:colOff>
                <xdr:row>95</xdr:row>
                <xdr:rowOff>0</xdr:rowOff>
              </to>
            </anchor>
          </controlPr>
        </control>
      </mc:Choice>
      <mc:Fallback>
        <control shapeId="1320" r:id="rId96" name="ScrollBar91"/>
      </mc:Fallback>
    </mc:AlternateContent>
    <mc:AlternateContent xmlns:mc="http://schemas.openxmlformats.org/markup-compatibility/2006">
      <mc:Choice Requires="x14">
        <control shapeId="1321" r:id="rId97" name="ScrollBar92">
          <controlPr locked="0" defaultSize="0" autoLine="0" linkedCell="AA96" r:id="rId7">
            <anchor moveWithCells="1">
              <from>
                <xdr:col>26</xdr:col>
                <xdr:colOff>333375</xdr:colOff>
                <xdr:row>95</xdr:row>
                <xdr:rowOff>28575</xdr:rowOff>
              </from>
              <to>
                <xdr:col>28</xdr:col>
                <xdr:colOff>0</xdr:colOff>
                <xdr:row>96</xdr:row>
                <xdr:rowOff>0</xdr:rowOff>
              </to>
            </anchor>
          </controlPr>
        </control>
      </mc:Choice>
      <mc:Fallback>
        <control shapeId="1321" r:id="rId97" name="ScrollBar92"/>
      </mc:Fallback>
    </mc:AlternateContent>
    <mc:AlternateContent xmlns:mc="http://schemas.openxmlformats.org/markup-compatibility/2006">
      <mc:Choice Requires="x14">
        <control shapeId="1322" r:id="rId98" name="ScrollBar93">
          <controlPr locked="0" defaultSize="0" autoLine="0" linkedCell="AA97" r:id="rId7">
            <anchor moveWithCells="1">
              <from>
                <xdr:col>26</xdr:col>
                <xdr:colOff>333375</xdr:colOff>
                <xdr:row>96</xdr:row>
                <xdr:rowOff>28575</xdr:rowOff>
              </from>
              <to>
                <xdr:col>28</xdr:col>
                <xdr:colOff>0</xdr:colOff>
                <xdr:row>97</xdr:row>
                <xdr:rowOff>0</xdr:rowOff>
              </to>
            </anchor>
          </controlPr>
        </control>
      </mc:Choice>
      <mc:Fallback>
        <control shapeId="1322" r:id="rId98" name="ScrollBar93"/>
      </mc:Fallback>
    </mc:AlternateContent>
    <mc:AlternateContent xmlns:mc="http://schemas.openxmlformats.org/markup-compatibility/2006">
      <mc:Choice Requires="x14">
        <control shapeId="1323" r:id="rId99" name="ScrollBar94">
          <controlPr locked="0" defaultSize="0" autoLine="0" linkedCell="AA98" r:id="rId7">
            <anchor moveWithCells="1">
              <from>
                <xdr:col>26</xdr:col>
                <xdr:colOff>333375</xdr:colOff>
                <xdr:row>97</xdr:row>
                <xdr:rowOff>19050</xdr:rowOff>
              </from>
              <to>
                <xdr:col>28</xdr:col>
                <xdr:colOff>0</xdr:colOff>
                <xdr:row>97</xdr:row>
                <xdr:rowOff>180975</xdr:rowOff>
              </to>
            </anchor>
          </controlPr>
        </control>
      </mc:Choice>
      <mc:Fallback>
        <control shapeId="1323" r:id="rId99" name="ScrollBar94"/>
      </mc:Fallback>
    </mc:AlternateContent>
    <mc:AlternateContent xmlns:mc="http://schemas.openxmlformats.org/markup-compatibility/2006">
      <mc:Choice Requires="x14">
        <control shapeId="1324" r:id="rId100" name="ScrollBar95">
          <controlPr locked="0" defaultSize="0" autoLine="0" linkedCell="AA99" r:id="rId7">
            <anchor moveWithCells="1">
              <from>
                <xdr:col>26</xdr:col>
                <xdr:colOff>333375</xdr:colOff>
                <xdr:row>98</xdr:row>
                <xdr:rowOff>19050</xdr:rowOff>
              </from>
              <to>
                <xdr:col>28</xdr:col>
                <xdr:colOff>0</xdr:colOff>
                <xdr:row>98</xdr:row>
                <xdr:rowOff>180975</xdr:rowOff>
              </to>
            </anchor>
          </controlPr>
        </control>
      </mc:Choice>
      <mc:Fallback>
        <control shapeId="1324" r:id="rId100" name="ScrollBar95"/>
      </mc:Fallback>
    </mc:AlternateContent>
    <mc:AlternateContent xmlns:mc="http://schemas.openxmlformats.org/markup-compatibility/2006">
      <mc:Choice Requires="x14">
        <control shapeId="1325" r:id="rId101" name="ScrollBar96">
          <controlPr locked="0" defaultSize="0" autoLine="0" linkedCell="AA100" r:id="rId7">
            <anchor moveWithCells="1">
              <from>
                <xdr:col>26</xdr:col>
                <xdr:colOff>333375</xdr:colOff>
                <xdr:row>99</xdr:row>
                <xdr:rowOff>19050</xdr:rowOff>
              </from>
              <to>
                <xdr:col>28</xdr:col>
                <xdr:colOff>0</xdr:colOff>
                <xdr:row>99</xdr:row>
                <xdr:rowOff>180975</xdr:rowOff>
              </to>
            </anchor>
          </controlPr>
        </control>
      </mc:Choice>
      <mc:Fallback>
        <control shapeId="1325" r:id="rId101" name="ScrollBar96"/>
      </mc:Fallback>
    </mc:AlternateContent>
    <mc:AlternateContent xmlns:mc="http://schemas.openxmlformats.org/markup-compatibility/2006">
      <mc:Choice Requires="x14">
        <control shapeId="1326" r:id="rId102" name="ScrollBar97">
          <controlPr locked="0" defaultSize="0" autoLine="0" linkedCell="AA101" r:id="rId7">
            <anchor moveWithCells="1">
              <from>
                <xdr:col>26</xdr:col>
                <xdr:colOff>333375</xdr:colOff>
                <xdr:row>100</xdr:row>
                <xdr:rowOff>19050</xdr:rowOff>
              </from>
              <to>
                <xdr:col>28</xdr:col>
                <xdr:colOff>0</xdr:colOff>
                <xdr:row>100</xdr:row>
                <xdr:rowOff>180975</xdr:rowOff>
              </to>
            </anchor>
          </controlPr>
        </control>
      </mc:Choice>
      <mc:Fallback>
        <control shapeId="1326" r:id="rId102" name="ScrollBar97"/>
      </mc:Fallback>
    </mc:AlternateContent>
    <mc:AlternateContent xmlns:mc="http://schemas.openxmlformats.org/markup-compatibility/2006">
      <mc:Choice Requires="x14">
        <control shapeId="1327" r:id="rId103" name="ScrollBar98">
          <controlPr locked="0" defaultSize="0" autoLine="0" linkedCell="AA102" r:id="rId7">
            <anchor moveWithCells="1">
              <from>
                <xdr:col>26</xdr:col>
                <xdr:colOff>333375</xdr:colOff>
                <xdr:row>101</xdr:row>
                <xdr:rowOff>19050</xdr:rowOff>
              </from>
              <to>
                <xdr:col>28</xdr:col>
                <xdr:colOff>0</xdr:colOff>
                <xdr:row>101</xdr:row>
                <xdr:rowOff>180975</xdr:rowOff>
              </to>
            </anchor>
          </controlPr>
        </control>
      </mc:Choice>
      <mc:Fallback>
        <control shapeId="1327" r:id="rId103" name="ScrollBar98"/>
      </mc:Fallback>
    </mc:AlternateContent>
    <mc:AlternateContent xmlns:mc="http://schemas.openxmlformats.org/markup-compatibility/2006">
      <mc:Choice Requires="x14">
        <control shapeId="1328" r:id="rId104" name="ScrollBar99">
          <controlPr locked="0" defaultSize="0" autoLine="0" linkedCell="AA103" r:id="rId7">
            <anchor moveWithCells="1">
              <from>
                <xdr:col>26</xdr:col>
                <xdr:colOff>333375</xdr:colOff>
                <xdr:row>102</xdr:row>
                <xdr:rowOff>9525</xdr:rowOff>
              </from>
              <to>
                <xdr:col>28</xdr:col>
                <xdr:colOff>0</xdr:colOff>
                <xdr:row>102</xdr:row>
                <xdr:rowOff>171450</xdr:rowOff>
              </to>
            </anchor>
          </controlPr>
        </control>
      </mc:Choice>
      <mc:Fallback>
        <control shapeId="1328" r:id="rId104" name="ScrollBar99"/>
      </mc:Fallback>
    </mc:AlternateContent>
    <mc:AlternateContent xmlns:mc="http://schemas.openxmlformats.org/markup-compatibility/2006">
      <mc:Choice Requires="x14">
        <control shapeId="1329" r:id="rId105" name="ScrollBar100">
          <controlPr locked="0" defaultSize="0" autoLine="0" linkedCell="AA104" r:id="rId7">
            <anchor moveWithCells="1">
              <from>
                <xdr:col>26</xdr:col>
                <xdr:colOff>333375</xdr:colOff>
                <xdr:row>103</xdr:row>
                <xdr:rowOff>9525</xdr:rowOff>
              </from>
              <to>
                <xdr:col>28</xdr:col>
                <xdr:colOff>0</xdr:colOff>
                <xdr:row>103</xdr:row>
                <xdr:rowOff>171450</xdr:rowOff>
              </to>
            </anchor>
          </controlPr>
        </control>
      </mc:Choice>
      <mc:Fallback>
        <control shapeId="1329" r:id="rId105" name="ScrollBar100"/>
      </mc:Fallback>
    </mc:AlternateContent>
    <mc:AlternateContent xmlns:mc="http://schemas.openxmlformats.org/markup-compatibility/2006">
      <mc:Choice Requires="x14">
        <control shapeId="1330" r:id="rId106" name="ScrollBar101">
          <controlPr locked="0" defaultSize="0" autoLine="0" linkedCell="AA105" r:id="rId7">
            <anchor moveWithCells="1">
              <from>
                <xdr:col>26</xdr:col>
                <xdr:colOff>333375</xdr:colOff>
                <xdr:row>104</xdr:row>
                <xdr:rowOff>9525</xdr:rowOff>
              </from>
              <to>
                <xdr:col>28</xdr:col>
                <xdr:colOff>0</xdr:colOff>
                <xdr:row>104</xdr:row>
                <xdr:rowOff>171450</xdr:rowOff>
              </to>
            </anchor>
          </controlPr>
        </control>
      </mc:Choice>
      <mc:Fallback>
        <control shapeId="1330" r:id="rId106" name="ScrollBar10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unlock code 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TOMA</dc:creator>
  <cp:lastModifiedBy>George TOMA</cp:lastModifiedBy>
  <cp:lastPrinted>2019-04-18T22:22:01Z</cp:lastPrinted>
  <dcterms:created xsi:type="dcterms:W3CDTF">2019-04-18T22:00:14Z</dcterms:created>
  <dcterms:modified xsi:type="dcterms:W3CDTF">2019-04-18T22:22:55Z</dcterms:modified>
</cp:coreProperties>
</file>